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навчальний відділ 26-27\21.04 відправка 2\"/>
    </mc:Choice>
  </mc:AlternateContent>
  <bookViews>
    <workbookView xWindow="0" yWindow="0" windowWidth="15360" windowHeight="5145" activeTab="3"/>
  </bookViews>
  <sheets>
    <sheet name="титулка Менеджмент" sheetId="1" r:id="rId1"/>
    <sheet name="бюджет" sheetId="2" state="hidden" r:id="rId2"/>
    <sheet name="План МЕН (20-21)" sheetId="9" state="hidden" r:id="rId3"/>
    <sheet name="План МЕН (26-27) " sheetId="14" r:id="rId4"/>
    <sheet name="План МЕН" sheetId="6" state="hidden" r:id="rId5"/>
    <sheet name="семестровка" sheetId="4" state="hidden" r:id="rId6"/>
    <sheet name="до наказу" sheetId="11" state="hidden" r:id="rId7"/>
    <sheet name="семестровка (дисп)" sheetId="10" state="hidden" r:id="rId8"/>
    <sheet name="Менеджмент (заоч)" sheetId="7" state="hidden" r:id="rId9"/>
    <sheet name="План МЕН (заочн)" sheetId="8" state="hidden" r:id="rId10"/>
  </sheets>
  <definedNames>
    <definedName name="_xlnm.Print_Titles" localSheetId="4">'План МЕН'!$9:$9</definedName>
    <definedName name="_xlnm.Print_Titles" localSheetId="2">'План МЕН (20-21)'!$9:$9</definedName>
    <definedName name="_xlnm.Print_Titles" localSheetId="3">'План МЕН (26-27) '!$9:$9</definedName>
    <definedName name="_xlnm.Print_Titles" localSheetId="9">'План МЕН (заочн)'!$9:$9</definedName>
    <definedName name="_xlnm.Print_Area" localSheetId="1">бюджет!$A$1:$K$16</definedName>
    <definedName name="_xlnm.Print_Area" localSheetId="4">'План МЕН'!$A$1:$AA$69</definedName>
    <definedName name="_xlnm.Print_Area" localSheetId="2">'План МЕН (20-21)'!$A$1:$AA$74</definedName>
    <definedName name="_xlnm.Print_Area" localSheetId="3">'План МЕН (26-27) '!$A$1:$Z$70</definedName>
    <definedName name="_xlnm.Print_Area" localSheetId="9">'План МЕН (заочн)'!$A$1:$AA$65</definedName>
    <definedName name="_xlnm.Print_Area" localSheetId="0">'титулка Менеджмент'!$A$1:$BE$34</definedName>
  </definedNames>
  <calcPr calcId="162913"/>
</workbook>
</file>

<file path=xl/calcChain.xml><?xml version="1.0" encoding="utf-8"?>
<calcChain xmlns="http://schemas.openxmlformats.org/spreadsheetml/2006/main">
  <c r="AT11" i="9" l="1"/>
  <c r="Z56" i="14" l="1"/>
  <c r="Y56" i="14"/>
  <c r="X56" i="14"/>
  <c r="U54" i="14"/>
  <c r="T54" i="14"/>
  <c r="S54" i="14"/>
  <c r="R54" i="14"/>
  <c r="U53" i="14"/>
  <c r="T53" i="14"/>
  <c r="S53" i="14"/>
  <c r="R53" i="14"/>
  <c r="Q53" i="14"/>
  <c r="P53" i="14"/>
  <c r="O53" i="14"/>
  <c r="N53" i="14"/>
  <c r="L53" i="14"/>
  <c r="K53" i="14"/>
  <c r="J53" i="14"/>
  <c r="G53" i="14"/>
  <c r="AA53" i="14" s="1"/>
  <c r="H52" i="14"/>
  <c r="I51" i="14"/>
  <c r="H51" i="14"/>
  <c r="I50" i="14"/>
  <c r="H50" i="14"/>
  <c r="I49" i="14"/>
  <c r="H49" i="14"/>
  <c r="I48" i="14"/>
  <c r="H48" i="14"/>
  <c r="I47" i="14"/>
  <c r="H47" i="14"/>
  <c r="I46" i="14"/>
  <c r="H46" i="14"/>
  <c r="H45" i="14"/>
  <c r="I44" i="14"/>
  <c r="H44" i="14"/>
  <c r="I43" i="14"/>
  <c r="H43" i="14"/>
  <c r="H42" i="14"/>
  <c r="M42" i="14" s="1"/>
  <c r="H41" i="14"/>
  <c r="M41" i="14" s="1"/>
  <c r="H40" i="14"/>
  <c r="H39" i="14"/>
  <c r="Z37" i="14"/>
  <c r="Y37" i="14"/>
  <c r="X37" i="14"/>
  <c r="W37" i="14"/>
  <c r="V37" i="14"/>
  <c r="U37" i="14"/>
  <c r="T37" i="14"/>
  <c r="S37" i="14"/>
  <c r="R37" i="14"/>
  <c r="Q37" i="14"/>
  <c r="P37" i="14"/>
  <c r="O37" i="14"/>
  <c r="N37" i="14"/>
  <c r="L37" i="14"/>
  <c r="K37" i="14"/>
  <c r="J37" i="14"/>
  <c r="G37" i="14"/>
  <c r="AA37" i="14" s="1"/>
  <c r="H36" i="14"/>
  <c r="I35" i="14"/>
  <c r="H35" i="14"/>
  <c r="I34" i="14"/>
  <c r="I37" i="14" s="1"/>
  <c r="H34" i="14"/>
  <c r="H37" i="14" s="1"/>
  <c r="I33" i="14"/>
  <c r="H33" i="14"/>
  <c r="U29" i="14"/>
  <c r="T29" i="14"/>
  <c r="S29" i="14"/>
  <c r="R29" i="14"/>
  <c r="Q29" i="14"/>
  <c r="P29" i="14"/>
  <c r="O29" i="14"/>
  <c r="N29" i="14"/>
  <c r="L29" i="14"/>
  <c r="K29" i="14"/>
  <c r="J29" i="14"/>
  <c r="I29" i="14"/>
  <c r="G29" i="14"/>
  <c r="H28" i="14"/>
  <c r="H29" i="14" s="1"/>
  <c r="U26" i="14"/>
  <c r="T26" i="14"/>
  <c r="S26" i="14"/>
  <c r="R26" i="14"/>
  <c r="Q26" i="14"/>
  <c r="P26" i="14"/>
  <c r="O26" i="14"/>
  <c r="N26" i="14"/>
  <c r="L26" i="14"/>
  <c r="K26" i="14"/>
  <c r="J26" i="14"/>
  <c r="G26" i="14"/>
  <c r="AA26" i="14" s="1"/>
  <c r="I25" i="14"/>
  <c r="H25" i="14"/>
  <c r="I24" i="14"/>
  <c r="I26" i="14" s="1"/>
  <c r="H24" i="14"/>
  <c r="U22" i="14"/>
  <c r="T22" i="14"/>
  <c r="S22" i="14"/>
  <c r="R22" i="14"/>
  <c r="Q22" i="14"/>
  <c r="P22" i="14"/>
  <c r="O22" i="14"/>
  <c r="N22" i="14"/>
  <c r="L22" i="14"/>
  <c r="K22" i="14"/>
  <c r="J22" i="14"/>
  <c r="G22" i="14"/>
  <c r="V22" i="14" s="1"/>
  <c r="I21" i="14"/>
  <c r="H21" i="14"/>
  <c r="I20" i="14"/>
  <c r="H20" i="14"/>
  <c r="I19" i="14"/>
  <c r="H19" i="14"/>
  <c r="I18" i="14"/>
  <c r="H18" i="14"/>
  <c r="I17" i="14"/>
  <c r="H17" i="14"/>
  <c r="I16" i="14"/>
  <c r="I22" i="14" s="1"/>
  <c r="H16" i="14"/>
  <c r="Z14" i="14"/>
  <c r="Z30" i="14" s="1"/>
  <c r="Y14" i="14"/>
  <c r="Y30" i="14" s="1"/>
  <c r="X14" i="14"/>
  <c r="X30" i="14" s="1"/>
  <c r="W14" i="14"/>
  <c r="W30" i="14" s="1"/>
  <c r="V14" i="14"/>
  <c r="U14" i="14"/>
  <c r="T14" i="14"/>
  <c r="S14" i="14"/>
  <c r="R14" i="14"/>
  <c r="Q14" i="14"/>
  <c r="P14" i="14"/>
  <c r="O14" i="14"/>
  <c r="N14" i="14"/>
  <c r="N30" i="14" s="1"/>
  <c r="L14" i="14"/>
  <c r="K14" i="14"/>
  <c r="J14" i="14"/>
  <c r="G14" i="14"/>
  <c r="AA14" i="14" s="1"/>
  <c r="I13" i="14"/>
  <c r="H13" i="14"/>
  <c r="I12" i="14"/>
  <c r="H12" i="14"/>
  <c r="M12" i="14" s="1"/>
  <c r="I11" i="14"/>
  <c r="I14" i="14" s="1"/>
  <c r="H11" i="14"/>
  <c r="M11" i="14" s="1"/>
  <c r="J30" i="14" l="1"/>
  <c r="L30" i="14"/>
  <c r="P54" i="14"/>
  <c r="P30" i="14"/>
  <c r="P55" i="14" s="1"/>
  <c r="P56" i="14" s="1"/>
  <c r="R30" i="14"/>
  <c r="R55" i="14" s="1"/>
  <c r="R56" i="14" s="1"/>
  <c r="T30" i="14"/>
  <c r="T55" i="14" s="1"/>
  <c r="T56" i="14" s="1"/>
  <c r="AA22" i="14"/>
  <c r="K54" i="14"/>
  <c r="I53" i="14"/>
  <c r="H53" i="14"/>
  <c r="H54" i="14" s="1"/>
  <c r="M47" i="14"/>
  <c r="M48" i="14"/>
  <c r="M49" i="14"/>
  <c r="M50" i="14"/>
  <c r="M51" i="14"/>
  <c r="J54" i="14"/>
  <c r="L54" i="14"/>
  <c r="H14" i="14"/>
  <c r="G30" i="14"/>
  <c r="AA30" i="14" s="1"/>
  <c r="AA29" i="14"/>
  <c r="O54" i="14"/>
  <c r="Q54" i="14"/>
  <c r="H22" i="14"/>
  <c r="M18" i="14"/>
  <c r="M19" i="14"/>
  <c r="M21" i="14"/>
  <c r="V30" i="14"/>
  <c r="K30" i="14"/>
  <c r="K55" i="14" s="1"/>
  <c r="O30" i="14"/>
  <c r="O55" i="14" s="1"/>
  <c r="O56" i="14" s="1"/>
  <c r="H26" i="14"/>
  <c r="M28" i="14"/>
  <c r="M29" i="14" s="1"/>
  <c r="M33" i="14"/>
  <c r="M35" i="14"/>
  <c r="M43" i="14"/>
  <c r="M44" i="14"/>
  <c r="N54" i="14"/>
  <c r="N55" i="14" s="1"/>
  <c r="N56" i="14" s="1"/>
  <c r="G54" i="14"/>
  <c r="M13" i="14"/>
  <c r="M14" i="14" s="1"/>
  <c r="I30" i="14"/>
  <c r="M16" i="14"/>
  <c r="M17" i="14"/>
  <c r="M20" i="14"/>
  <c r="Q30" i="14"/>
  <c r="S30" i="14"/>
  <c r="S55" i="14" s="1"/>
  <c r="S56" i="14" s="1"/>
  <c r="U30" i="14"/>
  <c r="U55" i="14" s="1"/>
  <c r="U56" i="14" s="1"/>
  <c r="M24" i="14"/>
  <c r="M25" i="14"/>
  <c r="I54" i="14"/>
  <c r="I55" i="14" s="1"/>
  <c r="J55" i="14"/>
  <c r="M34" i="14"/>
  <c r="M37" i="14" s="1"/>
  <c r="M46" i="14"/>
  <c r="M53" i="14" s="1"/>
  <c r="G55" i="14"/>
  <c r="P61" i="14" s="1"/>
  <c r="V61" i="14" s="1"/>
  <c r="Q55" i="14" l="1"/>
  <c r="Q56" i="14" s="1"/>
  <c r="L55" i="14"/>
  <c r="H30" i="14"/>
  <c r="M54" i="14"/>
  <c r="H55" i="14"/>
  <c r="M26" i="14"/>
  <c r="M22" i="14"/>
  <c r="M30" i="14" l="1"/>
  <c r="M55" i="14" s="1"/>
  <c r="H55" i="9" l="1"/>
  <c r="I55" i="9"/>
  <c r="J55" i="9"/>
  <c r="K55" i="9"/>
  <c r="L55" i="9"/>
  <c r="M55" i="9"/>
  <c r="N55" i="9"/>
  <c r="O55" i="9"/>
  <c r="P55" i="9"/>
  <c r="Q55" i="9"/>
  <c r="R55" i="9"/>
  <c r="G55" i="9"/>
  <c r="V54" i="9"/>
  <c r="U54" i="9"/>
  <c r="T54" i="9"/>
  <c r="S54" i="9"/>
  <c r="R54" i="9"/>
  <c r="Q54" i="9"/>
  <c r="P54" i="9"/>
  <c r="O54" i="9"/>
  <c r="N54" i="9"/>
  <c r="L54" i="9"/>
  <c r="K54" i="9"/>
  <c r="J54" i="9"/>
  <c r="G54" i="9"/>
  <c r="AB54" i="9" s="1"/>
  <c r="H53" i="9"/>
  <c r="I52" i="9"/>
  <c r="H52" i="9"/>
  <c r="M52" i="9" s="1"/>
  <c r="I51" i="9"/>
  <c r="H51" i="9"/>
  <c r="M51" i="9" s="1"/>
  <c r="I50" i="9"/>
  <c r="H50" i="9"/>
  <c r="M50" i="9" s="1"/>
  <c r="I49" i="9"/>
  <c r="H49" i="9"/>
  <c r="M49" i="9" s="1"/>
  <c r="I48" i="9"/>
  <c r="H48" i="9"/>
  <c r="M48" i="9" s="1"/>
  <c r="I47" i="9"/>
  <c r="H47" i="9"/>
  <c r="H54" i="9" s="1"/>
  <c r="H46" i="9"/>
  <c r="I45" i="9"/>
  <c r="H45" i="9"/>
  <c r="I44" i="9"/>
  <c r="I54" i="9" s="1"/>
  <c r="H44" i="9"/>
  <c r="M43" i="9"/>
  <c r="H43" i="9"/>
  <c r="M42" i="9"/>
  <c r="H42" i="9"/>
  <c r="H41" i="9"/>
  <c r="H40" i="9"/>
  <c r="M44" i="9" l="1"/>
  <c r="M45" i="9"/>
  <c r="M47" i="9"/>
  <c r="M54" i="9" s="1"/>
  <c r="I52" i="11" l="1"/>
  <c r="F52" i="11"/>
  <c r="E52" i="11"/>
  <c r="D52" i="11"/>
  <c r="C52" i="11"/>
  <c r="I48" i="11"/>
  <c r="F48" i="11"/>
  <c r="E48" i="11"/>
  <c r="D48" i="11"/>
  <c r="C48" i="11"/>
  <c r="I44" i="11"/>
  <c r="F44" i="11"/>
  <c r="E44" i="11"/>
  <c r="D44" i="11"/>
  <c r="C44" i="11"/>
  <c r="I40" i="11"/>
  <c r="F40" i="11"/>
  <c r="E40" i="11"/>
  <c r="D40" i="11"/>
  <c r="C40" i="11"/>
  <c r="I36" i="11"/>
  <c r="F36" i="11"/>
  <c r="E36" i="11"/>
  <c r="D36" i="11"/>
  <c r="C36" i="11"/>
  <c r="I57" i="11"/>
  <c r="F57" i="11"/>
  <c r="E57" i="11"/>
  <c r="D57" i="11"/>
  <c r="C57" i="11"/>
  <c r="A56" i="11"/>
  <c r="I32" i="11"/>
  <c r="F32" i="11"/>
  <c r="E32" i="11"/>
  <c r="D32" i="11"/>
  <c r="C32" i="11"/>
  <c r="I28" i="11"/>
  <c r="E28" i="11"/>
  <c r="F28" i="11"/>
  <c r="D28" i="11"/>
  <c r="C28" i="11"/>
  <c r="F51" i="11"/>
  <c r="E51" i="11"/>
  <c r="D51" i="11"/>
  <c r="C51" i="11"/>
  <c r="A50" i="11"/>
  <c r="F47" i="11"/>
  <c r="E47" i="11"/>
  <c r="D47" i="11"/>
  <c r="C47" i="11"/>
  <c r="A46" i="11"/>
  <c r="F43" i="11"/>
  <c r="E43" i="11"/>
  <c r="D43" i="11"/>
  <c r="C43" i="11"/>
  <c r="A42" i="11"/>
  <c r="F39" i="11"/>
  <c r="E39" i="11"/>
  <c r="D39" i="11"/>
  <c r="C39" i="11"/>
  <c r="A38" i="11"/>
  <c r="F35" i="11"/>
  <c r="E35" i="11"/>
  <c r="D35" i="11"/>
  <c r="C35" i="11"/>
  <c r="A34" i="11"/>
  <c r="F31" i="11"/>
  <c r="E31" i="11"/>
  <c r="D31" i="11"/>
  <c r="C31" i="11"/>
  <c r="A30" i="11"/>
  <c r="E27" i="11"/>
  <c r="F27" i="11"/>
  <c r="D27" i="11"/>
  <c r="C27" i="11"/>
  <c r="A26" i="11"/>
  <c r="I24" i="11"/>
  <c r="F24" i="11"/>
  <c r="E24" i="11"/>
  <c r="D24" i="11"/>
  <c r="A23" i="11"/>
  <c r="I21" i="11"/>
  <c r="F21" i="11"/>
  <c r="E21" i="11"/>
  <c r="D21" i="11"/>
  <c r="A20" i="11"/>
  <c r="I18" i="11"/>
  <c r="F18" i="11"/>
  <c r="E18" i="11"/>
  <c r="D18" i="11"/>
  <c r="A17" i="11"/>
  <c r="I15" i="11"/>
  <c r="F15" i="11"/>
  <c r="E15" i="11"/>
  <c r="D15" i="11"/>
  <c r="A14" i="11"/>
  <c r="I12" i="11"/>
  <c r="F12" i="11"/>
  <c r="E12" i="11"/>
  <c r="D12" i="11"/>
  <c r="A11" i="11"/>
  <c r="I9" i="11"/>
  <c r="F9" i="11"/>
  <c r="E9" i="11"/>
  <c r="D9" i="11"/>
  <c r="C9" i="11"/>
  <c r="A8" i="11"/>
  <c r="I6" i="11"/>
  <c r="F6" i="11"/>
  <c r="E6" i="11"/>
  <c r="D6" i="11"/>
  <c r="A5" i="11"/>
  <c r="I3" i="11"/>
  <c r="E3" i="11"/>
  <c r="F3" i="11"/>
  <c r="D3" i="11"/>
  <c r="A2" i="11"/>
  <c r="J83" i="10" l="1"/>
  <c r="I83" i="10"/>
  <c r="H83" i="10"/>
  <c r="E83" i="10"/>
  <c r="G82" i="10"/>
  <c r="F82" i="10"/>
  <c r="K82" i="10" s="1"/>
  <c r="G81" i="10"/>
  <c r="L81" i="10" s="1"/>
  <c r="F81" i="10"/>
  <c r="G80" i="10"/>
  <c r="F80" i="10"/>
  <c r="F83" i="10" s="1"/>
  <c r="G79" i="10"/>
  <c r="G77" i="10"/>
  <c r="G75" i="10"/>
  <c r="G73" i="10"/>
  <c r="G71" i="10"/>
  <c r="G69" i="10"/>
  <c r="G67" i="10"/>
  <c r="G65" i="10"/>
  <c r="G83" i="10" s="1"/>
  <c r="G41" i="10"/>
  <c r="G43" i="10"/>
  <c r="G45" i="10"/>
  <c r="G47" i="10"/>
  <c r="G49" i="10"/>
  <c r="G51" i="10"/>
  <c r="G39" i="10"/>
  <c r="E123" i="10"/>
  <c r="E120" i="10"/>
  <c r="E119" i="10"/>
  <c r="F119" i="10" s="1"/>
  <c r="E116" i="10"/>
  <c r="F116" i="10" s="1"/>
  <c r="M114" i="10"/>
  <c r="K111" i="10"/>
  <c r="J111" i="10"/>
  <c r="I111" i="10"/>
  <c r="H111" i="10"/>
  <c r="G110" i="10"/>
  <c r="L110" i="10" s="1"/>
  <c r="L109" i="10"/>
  <c r="G109" i="10"/>
  <c r="F109" i="10"/>
  <c r="E109" i="10" s="1"/>
  <c r="G108" i="10"/>
  <c r="L108" i="10" s="1"/>
  <c r="L107" i="10"/>
  <c r="G107" i="10"/>
  <c r="F107" i="10"/>
  <c r="E107" i="10" s="1"/>
  <c r="G106" i="10"/>
  <c r="L106" i="10" s="1"/>
  <c r="L105" i="10"/>
  <c r="G105" i="10"/>
  <c r="F105" i="10"/>
  <c r="E105" i="10" s="1"/>
  <c r="G104" i="10"/>
  <c r="L104" i="10" s="1"/>
  <c r="L103" i="10"/>
  <c r="G103" i="10"/>
  <c r="F103" i="10"/>
  <c r="E103" i="10" s="1"/>
  <c r="G102" i="10"/>
  <c r="L102" i="10" s="1"/>
  <c r="G101" i="10"/>
  <c r="L101" i="10" s="1"/>
  <c r="G100" i="10"/>
  <c r="J55" i="10"/>
  <c r="I55" i="10"/>
  <c r="H55" i="10"/>
  <c r="E55" i="10"/>
  <c r="E56" i="10" s="1"/>
  <c r="G54" i="10"/>
  <c r="N54" i="10" s="1"/>
  <c r="F54" i="10"/>
  <c r="G53" i="10"/>
  <c r="L53" i="10" s="1"/>
  <c r="F53" i="10"/>
  <c r="G52" i="10"/>
  <c r="N52" i="10" s="1"/>
  <c r="F52" i="10"/>
  <c r="F55" i="10"/>
  <c r="J28" i="10"/>
  <c r="I28" i="10"/>
  <c r="H28" i="10"/>
  <c r="E28" i="10"/>
  <c r="E29" i="10" s="1"/>
  <c r="G27" i="10"/>
  <c r="F27" i="10"/>
  <c r="G26" i="10"/>
  <c r="L26" i="10" s="1"/>
  <c r="F26" i="10"/>
  <c r="G25" i="10"/>
  <c r="F25" i="10"/>
  <c r="G24" i="10"/>
  <c r="L24" i="10" s="1"/>
  <c r="C24" i="11" s="1"/>
  <c r="F24" i="10"/>
  <c r="G22" i="10"/>
  <c r="F22" i="10"/>
  <c r="G20" i="10"/>
  <c r="L20" i="10" s="1"/>
  <c r="C18" i="11" s="1"/>
  <c r="F20" i="10"/>
  <c r="G18" i="10"/>
  <c r="F18" i="10"/>
  <c r="G16" i="10"/>
  <c r="L16" i="10" s="1"/>
  <c r="C12" i="11" s="1"/>
  <c r="F16" i="10"/>
  <c r="G14" i="10"/>
  <c r="F14" i="10"/>
  <c r="G12" i="10"/>
  <c r="F12" i="10"/>
  <c r="G10" i="10"/>
  <c r="L10" i="10" s="1"/>
  <c r="C3" i="11" s="1"/>
  <c r="F10" i="10"/>
  <c r="F28" i="10" s="1"/>
  <c r="F102" i="10" l="1"/>
  <c r="F104" i="10"/>
  <c r="E104" i="10" s="1"/>
  <c r="F106" i="10"/>
  <c r="E106" i="10" s="1"/>
  <c r="F108" i="10"/>
  <c r="E108" i="10" s="1"/>
  <c r="F110" i="10"/>
  <c r="E110" i="10" s="1"/>
  <c r="N80" i="10"/>
  <c r="N82" i="10"/>
  <c r="K54" i="10"/>
  <c r="N12" i="10"/>
  <c r="N14" i="10"/>
  <c r="N18" i="10"/>
  <c r="N22" i="10"/>
  <c r="N25" i="10"/>
  <c r="K81" i="10"/>
  <c r="N27" i="10"/>
  <c r="L80" i="10"/>
  <c r="N81" i="10"/>
  <c r="L82" i="10"/>
  <c r="K80" i="10"/>
  <c r="K27" i="10"/>
  <c r="K12" i="10"/>
  <c r="K14" i="10"/>
  <c r="K16" i="10"/>
  <c r="K18" i="10"/>
  <c r="K20" i="10"/>
  <c r="K22" i="10"/>
  <c r="K24" i="10"/>
  <c r="K25" i="10"/>
  <c r="K26" i="10"/>
  <c r="K52" i="10"/>
  <c r="K55" i="10" s="1"/>
  <c r="K53" i="10"/>
  <c r="K10" i="10"/>
  <c r="N10" i="10"/>
  <c r="L12" i="10"/>
  <c r="C6" i="11" s="1"/>
  <c r="N16" i="10"/>
  <c r="L18" i="10"/>
  <c r="C15" i="11" s="1"/>
  <c r="N20" i="10"/>
  <c r="L22" i="10"/>
  <c r="C21" i="11" s="1"/>
  <c r="N24" i="10"/>
  <c r="L25" i="10"/>
  <c r="N26" i="10"/>
  <c r="L27" i="10"/>
  <c r="G28" i="10"/>
  <c r="L52" i="10"/>
  <c r="N53" i="10"/>
  <c r="L54" i="10"/>
  <c r="G55" i="10"/>
  <c r="F100" i="10"/>
  <c r="N100" i="10" s="1"/>
  <c r="L100" i="10"/>
  <c r="L111" i="10" s="1"/>
  <c r="F101" i="10"/>
  <c r="G111" i="10"/>
  <c r="E118" i="10"/>
  <c r="H120" i="10" s="1"/>
  <c r="F120" i="10"/>
  <c r="F123" i="10"/>
  <c r="I65" i="9"/>
  <c r="H65" i="9"/>
  <c r="M65" i="9" l="1"/>
  <c r="K83" i="10"/>
  <c r="K28" i="10"/>
  <c r="L83" i="10"/>
  <c r="L28" i="10"/>
  <c r="F111" i="10"/>
  <c r="F114" i="10" s="1"/>
  <c r="G120" i="10" s="1"/>
  <c r="E100" i="10"/>
  <c r="L55" i="10"/>
  <c r="J22" i="9"/>
  <c r="K22" i="9"/>
  <c r="L22" i="9"/>
  <c r="N22" i="9"/>
  <c r="O22" i="9"/>
  <c r="P22" i="9"/>
  <c r="Q22" i="9"/>
  <c r="R22" i="9"/>
  <c r="G22" i="9"/>
  <c r="J14" i="9"/>
  <c r="K14" i="9"/>
  <c r="L14" i="9"/>
  <c r="N14" i="9"/>
  <c r="O14" i="9"/>
  <c r="P14" i="9"/>
  <c r="Q14" i="9"/>
  <c r="R14" i="9"/>
  <c r="G14" i="9"/>
  <c r="E122" i="10" l="1"/>
  <c r="E115" i="10"/>
  <c r="F115" i="10" s="1"/>
  <c r="G115" i="10" s="1"/>
  <c r="E111" i="10"/>
  <c r="G116" i="10"/>
  <c r="G119" i="10"/>
  <c r="G123" i="10"/>
  <c r="I21" i="9"/>
  <c r="H21" i="9"/>
  <c r="AA57" i="9"/>
  <c r="Z57" i="9"/>
  <c r="Y57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L36" i="9"/>
  <c r="K36" i="9"/>
  <c r="J36" i="9"/>
  <c r="G36" i="9"/>
  <c r="AB36" i="9" s="1"/>
  <c r="H35" i="9"/>
  <c r="I34" i="9"/>
  <c r="H34" i="9"/>
  <c r="I33" i="9"/>
  <c r="I36" i="9" s="1"/>
  <c r="H33" i="9"/>
  <c r="H36" i="9" s="1"/>
  <c r="V29" i="9"/>
  <c r="U29" i="9"/>
  <c r="T29" i="9"/>
  <c r="S29" i="9"/>
  <c r="R29" i="9"/>
  <c r="Q29" i="9"/>
  <c r="P29" i="9"/>
  <c r="N29" i="9"/>
  <c r="L29" i="9"/>
  <c r="K29" i="9"/>
  <c r="J29" i="9"/>
  <c r="I29" i="9"/>
  <c r="G29" i="9"/>
  <c r="H28" i="9"/>
  <c r="H29" i="9" s="1"/>
  <c r="V26" i="9"/>
  <c r="U26" i="9"/>
  <c r="T26" i="9"/>
  <c r="S26" i="9"/>
  <c r="R26" i="9"/>
  <c r="Q26" i="9"/>
  <c r="P26" i="9"/>
  <c r="N26" i="9"/>
  <c r="L26" i="9"/>
  <c r="K26" i="9"/>
  <c r="J26" i="9"/>
  <c r="G26" i="9"/>
  <c r="AB26" i="9" s="1"/>
  <c r="I25" i="9"/>
  <c r="H25" i="9"/>
  <c r="I24" i="9"/>
  <c r="I26" i="9" s="1"/>
  <c r="H24" i="9"/>
  <c r="V22" i="9"/>
  <c r="U22" i="9"/>
  <c r="T22" i="9"/>
  <c r="S22" i="9"/>
  <c r="W22" i="9"/>
  <c r="I20" i="9"/>
  <c r="H20" i="9"/>
  <c r="I19" i="9"/>
  <c r="H19" i="9"/>
  <c r="I18" i="9"/>
  <c r="H18" i="9"/>
  <c r="I17" i="9"/>
  <c r="H17" i="9"/>
  <c r="I16" i="9"/>
  <c r="I22" i="9" s="1"/>
  <c r="H16" i="9"/>
  <c r="AA14" i="9"/>
  <c r="AA30" i="9" s="1"/>
  <c r="Z14" i="9"/>
  <c r="Z30" i="9" s="1"/>
  <c r="Y14" i="9"/>
  <c r="Y30" i="9" s="1"/>
  <c r="X14" i="9"/>
  <c r="X30" i="9" s="1"/>
  <c r="W14" i="9"/>
  <c r="V14" i="9"/>
  <c r="U14" i="9"/>
  <c r="T14" i="9"/>
  <c r="S14" i="9"/>
  <c r="I13" i="9"/>
  <c r="H13" i="9"/>
  <c r="I12" i="9"/>
  <c r="H12" i="9"/>
  <c r="I11" i="9"/>
  <c r="I14" i="9" s="1"/>
  <c r="H11" i="9"/>
  <c r="H14" i="9" s="1"/>
  <c r="H22" i="9" l="1"/>
  <c r="E114" i="10"/>
  <c r="E112" i="10"/>
  <c r="F122" i="10"/>
  <c r="G122" i="10" s="1"/>
  <c r="E121" i="10"/>
  <c r="H123" i="10" s="1"/>
  <c r="M24" i="9"/>
  <c r="M25" i="9"/>
  <c r="S55" i="9"/>
  <c r="U55" i="9"/>
  <c r="M12" i="9"/>
  <c r="M13" i="9"/>
  <c r="M17" i="9"/>
  <c r="M18" i="9"/>
  <c r="M19" i="9"/>
  <c r="M20" i="9"/>
  <c r="W30" i="9"/>
  <c r="T55" i="9"/>
  <c r="V55" i="9"/>
  <c r="M21" i="9"/>
  <c r="P30" i="9"/>
  <c r="R30" i="9"/>
  <c r="T30" i="9"/>
  <c r="V30" i="9"/>
  <c r="O30" i="9"/>
  <c r="Q30" i="9"/>
  <c r="S30" i="9"/>
  <c r="U30" i="9"/>
  <c r="M34" i="9"/>
  <c r="O56" i="9"/>
  <c r="O57" i="9" s="1"/>
  <c r="M16" i="9"/>
  <c r="AB22" i="9"/>
  <c r="H26" i="9"/>
  <c r="M28" i="9"/>
  <c r="M29" i="9" s="1"/>
  <c r="AB29" i="9"/>
  <c r="M11" i="9"/>
  <c r="M33" i="9"/>
  <c r="M36" i="9" s="1"/>
  <c r="J15" i="6"/>
  <c r="K15" i="6"/>
  <c r="L15" i="6"/>
  <c r="G15" i="6"/>
  <c r="AB15" i="6" s="1"/>
  <c r="H42" i="6"/>
  <c r="H41" i="6"/>
  <c r="H36" i="6"/>
  <c r="U56" i="9" l="1"/>
  <c r="U57" i="9" s="1"/>
  <c r="Q56" i="9"/>
  <c r="Q57" i="9" s="1"/>
  <c r="V56" i="9"/>
  <c r="V57" i="9" s="1"/>
  <c r="R56" i="9"/>
  <c r="R57" i="9" s="1"/>
  <c r="M22" i="9"/>
  <c r="M14" i="9"/>
  <c r="S56" i="9"/>
  <c r="S57" i="9" s="1"/>
  <c r="T56" i="9"/>
  <c r="T57" i="9" s="1"/>
  <c r="M26" i="9"/>
  <c r="P56" i="9"/>
  <c r="P57" i="9" s="1"/>
  <c r="I50" i="6"/>
  <c r="H50" i="6"/>
  <c r="M50" i="6" s="1"/>
  <c r="I48" i="6"/>
  <c r="H48" i="6"/>
  <c r="M48" i="6" s="1"/>
  <c r="I46" i="6"/>
  <c r="H46" i="6"/>
  <c r="M46" i="6" s="1"/>
  <c r="I44" i="6"/>
  <c r="H44" i="6"/>
  <c r="M44" i="6" s="1"/>
  <c r="J51" i="6"/>
  <c r="K51" i="6"/>
  <c r="L51" i="6"/>
  <c r="N51" i="6"/>
  <c r="O51" i="6"/>
  <c r="P51" i="6"/>
  <c r="G51" i="6"/>
  <c r="AB51" i="6" s="1"/>
  <c r="J37" i="6"/>
  <c r="K37" i="6"/>
  <c r="L37" i="6"/>
  <c r="N37" i="6"/>
  <c r="O37" i="6"/>
  <c r="P37" i="6"/>
  <c r="Q37" i="6"/>
  <c r="R37" i="6"/>
  <c r="S37" i="6"/>
  <c r="T37" i="6"/>
  <c r="U37" i="6"/>
  <c r="V37" i="6"/>
  <c r="G37" i="6"/>
  <c r="AB37" i="6" s="1"/>
  <c r="I35" i="6"/>
  <c r="H35" i="6"/>
  <c r="M35" i="6" l="1"/>
  <c r="K45" i="8"/>
  <c r="L45" i="8"/>
  <c r="J45" i="8"/>
  <c r="G45" i="8"/>
  <c r="L43" i="8"/>
  <c r="J43" i="8"/>
  <c r="G43" i="8"/>
  <c r="K41" i="8"/>
  <c r="J41" i="8"/>
  <c r="G41" i="8"/>
  <c r="K39" i="8"/>
  <c r="L39" i="8"/>
  <c r="J39" i="8"/>
  <c r="G39" i="8"/>
  <c r="L37" i="8"/>
  <c r="J37" i="8"/>
  <c r="G37" i="8"/>
  <c r="K33" i="8"/>
  <c r="L33" i="8"/>
  <c r="L35" i="8" s="1"/>
  <c r="J33" i="8"/>
  <c r="G33" i="8"/>
  <c r="L20" i="8"/>
  <c r="G20" i="8"/>
  <c r="L19" i="8"/>
  <c r="J19" i="8"/>
  <c r="G19" i="8"/>
  <c r="L18" i="8"/>
  <c r="J18" i="8"/>
  <c r="G18" i="8"/>
  <c r="L17" i="8"/>
  <c r="J17" i="8"/>
  <c r="G17" i="8"/>
  <c r="L16" i="8"/>
  <c r="J16" i="8"/>
  <c r="G16" i="8"/>
  <c r="L13" i="8"/>
  <c r="J13" i="8"/>
  <c r="G13" i="8"/>
  <c r="L12" i="8"/>
  <c r="G12" i="8"/>
  <c r="J11" i="8"/>
  <c r="G11" i="8"/>
  <c r="G14" i="8" s="1"/>
  <c r="T43" i="7"/>
  <c r="U43" i="7"/>
  <c r="V43" i="7"/>
  <c r="W43" i="7"/>
  <c r="X43" i="7"/>
  <c r="S43" i="7"/>
  <c r="Z33" i="7"/>
  <c r="Z34" i="7"/>
  <c r="Z35" i="7"/>
  <c r="Z36" i="7"/>
  <c r="Z37" i="7"/>
  <c r="Z38" i="7"/>
  <c r="Z39" i="7"/>
  <c r="Y33" i="7"/>
  <c r="Y34" i="7"/>
  <c r="Y35" i="7"/>
  <c r="Y36" i="7"/>
  <c r="Y37" i="7"/>
  <c r="Y38" i="7"/>
  <c r="Y39" i="7"/>
  <c r="Z32" i="7"/>
  <c r="Y32" i="7"/>
  <c r="AA50" i="8"/>
  <c r="Z50" i="8"/>
  <c r="Y50" i="8"/>
  <c r="V47" i="8"/>
  <c r="U47" i="8"/>
  <c r="T47" i="8"/>
  <c r="S47" i="8"/>
  <c r="R47" i="8"/>
  <c r="Q47" i="8"/>
  <c r="AA35" i="8"/>
  <c r="Z35" i="8"/>
  <c r="Y35" i="8"/>
  <c r="X35" i="8"/>
  <c r="W35" i="8"/>
  <c r="V35" i="8"/>
  <c r="U35" i="8"/>
  <c r="T35" i="8"/>
  <c r="S35" i="8"/>
  <c r="R35" i="8"/>
  <c r="Q35" i="8"/>
  <c r="N35" i="8"/>
  <c r="K35" i="8"/>
  <c r="G35" i="8"/>
  <c r="I34" i="8"/>
  <c r="V29" i="8"/>
  <c r="U29" i="8"/>
  <c r="T29" i="8"/>
  <c r="S29" i="8"/>
  <c r="R29" i="8"/>
  <c r="Q29" i="8"/>
  <c r="P29" i="8"/>
  <c r="N29" i="8"/>
  <c r="L29" i="8"/>
  <c r="K29" i="8"/>
  <c r="J29" i="8"/>
  <c r="I29" i="8"/>
  <c r="G29" i="8"/>
  <c r="H28" i="8"/>
  <c r="M28" i="8" s="1"/>
  <c r="H27" i="8"/>
  <c r="H29" i="8" s="1"/>
  <c r="V25" i="8"/>
  <c r="U25" i="8"/>
  <c r="T25" i="8"/>
  <c r="S25" i="8"/>
  <c r="R25" i="8"/>
  <c r="Q25" i="8"/>
  <c r="G25" i="8"/>
  <c r="I24" i="8"/>
  <c r="H24" i="8"/>
  <c r="I25" i="8"/>
  <c r="V21" i="8"/>
  <c r="U21" i="8"/>
  <c r="T21" i="8"/>
  <c r="S21" i="8"/>
  <c r="R21" i="8"/>
  <c r="Q21" i="8"/>
  <c r="AA14" i="8"/>
  <c r="AA30" i="8" s="1"/>
  <c r="Z14" i="8"/>
  <c r="Z30" i="8" s="1"/>
  <c r="Y14" i="8"/>
  <c r="Y30" i="8" s="1"/>
  <c r="X14" i="8"/>
  <c r="X30" i="8" s="1"/>
  <c r="W14" i="8"/>
  <c r="V14" i="8"/>
  <c r="U14" i="8"/>
  <c r="T14" i="8"/>
  <c r="S14" i="8"/>
  <c r="R14" i="8"/>
  <c r="Q14" i="8"/>
  <c r="Z11" i="7"/>
  <c r="Z12" i="7"/>
  <c r="Z13" i="7"/>
  <c r="Z14" i="7"/>
  <c r="Z15" i="7"/>
  <c r="Z16" i="7"/>
  <c r="Z17" i="7"/>
  <c r="Z18" i="7"/>
  <c r="Z19" i="7"/>
  <c r="Z20" i="7"/>
  <c r="Z10" i="7"/>
  <c r="Y11" i="7"/>
  <c r="Y12" i="7"/>
  <c r="Y13" i="7"/>
  <c r="Y14" i="7"/>
  <c r="Y15" i="7"/>
  <c r="Y16" i="7"/>
  <c r="Y17" i="7"/>
  <c r="Y18" i="7"/>
  <c r="Y19" i="7"/>
  <c r="Y20" i="7"/>
  <c r="Y10" i="7"/>
  <c r="T21" i="7"/>
  <c r="U21" i="7"/>
  <c r="V21" i="7"/>
  <c r="W21" i="7"/>
  <c r="X21" i="7"/>
  <c r="S21" i="7"/>
  <c r="Y21" i="7" s="1"/>
  <c r="R48" i="8" l="1"/>
  <c r="T48" i="8"/>
  <c r="V48" i="8"/>
  <c r="Y43" i="7"/>
  <c r="Z21" i="7"/>
  <c r="Z43" i="7"/>
  <c r="G21" i="8"/>
  <c r="W21" i="8" s="1"/>
  <c r="W30" i="8" s="1"/>
  <c r="G47" i="8"/>
  <c r="G48" i="8" s="1"/>
  <c r="R30" i="8"/>
  <c r="R49" i="8" s="1"/>
  <c r="T30" i="8"/>
  <c r="T49" i="8" s="1"/>
  <c r="V30" i="8"/>
  <c r="V49" i="8" s="1"/>
  <c r="Q30" i="8"/>
  <c r="S30" i="8"/>
  <c r="U30" i="8"/>
  <c r="H25" i="8"/>
  <c r="Q48" i="8"/>
  <c r="S48" i="8"/>
  <c r="U48" i="8"/>
  <c r="M24" i="8"/>
  <c r="M25" i="8" s="1"/>
  <c r="M27" i="8"/>
  <c r="M29" i="8" s="1"/>
  <c r="D78" i="7"/>
  <c r="D75" i="7"/>
  <c r="D74" i="7"/>
  <c r="E74" i="7" s="1"/>
  <c r="D71" i="7"/>
  <c r="E71" i="7" s="1"/>
  <c r="M69" i="7"/>
  <c r="J66" i="7"/>
  <c r="I66" i="7"/>
  <c r="H66" i="7"/>
  <c r="G66" i="7"/>
  <c r="F65" i="7"/>
  <c r="K65" i="7" s="1"/>
  <c r="F64" i="7"/>
  <c r="K64" i="7" s="1"/>
  <c r="F63" i="7"/>
  <c r="K63" i="7" s="1"/>
  <c r="F62" i="7"/>
  <c r="K62" i="7" s="1"/>
  <c r="F61" i="7"/>
  <c r="K61" i="7" s="1"/>
  <c r="F60" i="7"/>
  <c r="F59" i="7"/>
  <c r="F58" i="7"/>
  <c r="F57" i="7"/>
  <c r="F56" i="7"/>
  <c r="K56" i="7" s="1"/>
  <c r="F55" i="7"/>
  <c r="K55" i="7" s="1"/>
  <c r="I43" i="7"/>
  <c r="H43" i="7"/>
  <c r="G43" i="7"/>
  <c r="D43" i="7"/>
  <c r="D44" i="7" s="1"/>
  <c r="F42" i="7"/>
  <c r="K42" i="7" s="1"/>
  <c r="E42" i="7"/>
  <c r="F41" i="7"/>
  <c r="K41" i="7" s="1"/>
  <c r="E41" i="7"/>
  <c r="F40" i="7"/>
  <c r="E40" i="7"/>
  <c r="F39" i="7"/>
  <c r="E39" i="7"/>
  <c r="H45" i="8" s="1"/>
  <c r="F38" i="7"/>
  <c r="I43" i="8" s="1"/>
  <c r="E38" i="7"/>
  <c r="H43" i="8" s="1"/>
  <c r="F37" i="7"/>
  <c r="E37" i="7"/>
  <c r="F36" i="7"/>
  <c r="E36" i="7"/>
  <c r="H19" i="8" s="1"/>
  <c r="F35" i="7"/>
  <c r="E35" i="7"/>
  <c r="H20" i="8" s="1"/>
  <c r="F33" i="7"/>
  <c r="E33" i="7"/>
  <c r="H13" i="8" s="1"/>
  <c r="F32" i="7"/>
  <c r="E32" i="7"/>
  <c r="H18" i="8" s="1"/>
  <c r="I21" i="7"/>
  <c r="H21" i="7"/>
  <c r="G21" i="7"/>
  <c r="D21" i="7"/>
  <c r="D22" i="7" s="1"/>
  <c r="F20" i="7"/>
  <c r="E20" i="7"/>
  <c r="F19" i="7"/>
  <c r="K19" i="7" s="1"/>
  <c r="E19" i="7"/>
  <c r="F18" i="7"/>
  <c r="K18" i="7" s="1"/>
  <c r="E18" i="7"/>
  <c r="F17" i="7"/>
  <c r="E17" i="7"/>
  <c r="H41" i="8" s="1"/>
  <c r="F16" i="7"/>
  <c r="E16" i="7"/>
  <c r="H39" i="8" s="1"/>
  <c r="F15" i="7"/>
  <c r="E15" i="7"/>
  <c r="H37" i="8" s="1"/>
  <c r="F14" i="7"/>
  <c r="E14" i="7"/>
  <c r="H17" i="8" s="1"/>
  <c r="F13" i="7"/>
  <c r="E13" i="7"/>
  <c r="H16" i="8" s="1"/>
  <c r="F11" i="7"/>
  <c r="E11" i="7"/>
  <c r="H12" i="8" s="1"/>
  <c r="F10" i="7"/>
  <c r="I11" i="8" s="1"/>
  <c r="E10" i="7"/>
  <c r="G30" i="8" l="1"/>
  <c r="M43" i="8"/>
  <c r="N41" i="7"/>
  <c r="J42" i="7"/>
  <c r="E56" i="7"/>
  <c r="H47" i="8"/>
  <c r="J18" i="7"/>
  <c r="H21" i="8"/>
  <c r="N37" i="7"/>
  <c r="H33" i="8"/>
  <c r="K11" i="7"/>
  <c r="I12" i="8"/>
  <c r="M12" i="8" s="1"/>
  <c r="K13" i="7"/>
  <c r="I16" i="8"/>
  <c r="M16" i="8" s="1"/>
  <c r="K14" i="7"/>
  <c r="I17" i="8"/>
  <c r="M17" i="8" s="1"/>
  <c r="K15" i="7"/>
  <c r="I37" i="8"/>
  <c r="N16" i="7"/>
  <c r="I39" i="8"/>
  <c r="M39" i="8" s="1"/>
  <c r="K17" i="7"/>
  <c r="I41" i="8"/>
  <c r="M41" i="8" s="1"/>
  <c r="N18" i="7"/>
  <c r="J19" i="7"/>
  <c r="N19" i="7"/>
  <c r="N20" i="7"/>
  <c r="N32" i="7"/>
  <c r="I18" i="8"/>
  <c r="K33" i="7"/>
  <c r="I13" i="8"/>
  <c r="M13" i="8" s="1"/>
  <c r="K35" i="7"/>
  <c r="I20" i="8"/>
  <c r="M20" i="8" s="1"/>
  <c r="N36" i="7"/>
  <c r="I19" i="8"/>
  <c r="M19" i="8" s="1"/>
  <c r="K37" i="7"/>
  <c r="I33" i="8"/>
  <c r="I35" i="8" s="1"/>
  <c r="K39" i="7"/>
  <c r="I45" i="8"/>
  <c r="M45" i="8" s="1"/>
  <c r="N40" i="7"/>
  <c r="N42" i="7"/>
  <c r="E55" i="7"/>
  <c r="N55" i="7" s="1"/>
  <c r="E21" i="7"/>
  <c r="H11" i="8"/>
  <c r="N10" i="7"/>
  <c r="S49" i="8"/>
  <c r="U49" i="8"/>
  <c r="Q49" i="8"/>
  <c r="N38" i="7"/>
  <c r="G49" i="8"/>
  <c r="U55" i="8" s="1"/>
  <c r="J39" i="7"/>
  <c r="N39" i="7"/>
  <c r="J38" i="7"/>
  <c r="K38" i="7"/>
  <c r="J35" i="7"/>
  <c r="N35" i="7"/>
  <c r="N33" i="7"/>
  <c r="J14" i="7"/>
  <c r="N13" i="7"/>
  <c r="N17" i="7"/>
  <c r="J15" i="7"/>
  <c r="N15" i="7"/>
  <c r="J11" i="7"/>
  <c r="N14" i="7"/>
  <c r="N11" i="7"/>
  <c r="D73" i="7"/>
  <c r="G75" i="7" s="1"/>
  <c r="K10" i="7"/>
  <c r="J13" i="7"/>
  <c r="J17" i="7"/>
  <c r="J33" i="7"/>
  <c r="J37" i="7"/>
  <c r="J41" i="7"/>
  <c r="F43" i="7"/>
  <c r="D55" i="7"/>
  <c r="K57" i="7"/>
  <c r="E57" i="7"/>
  <c r="F66" i="7"/>
  <c r="K58" i="7"/>
  <c r="E58" i="7"/>
  <c r="D58" i="7" s="1"/>
  <c r="K59" i="7"/>
  <c r="E59" i="7"/>
  <c r="D59" i="7" s="1"/>
  <c r="K60" i="7"/>
  <c r="E60" i="7"/>
  <c r="D60" i="7" s="1"/>
  <c r="J16" i="7"/>
  <c r="K16" i="7"/>
  <c r="J20" i="7"/>
  <c r="K20" i="7"/>
  <c r="F21" i="7"/>
  <c r="E43" i="7"/>
  <c r="K32" i="7"/>
  <c r="J36" i="7"/>
  <c r="K36" i="7"/>
  <c r="J40" i="7"/>
  <c r="K40" i="7"/>
  <c r="J10" i="7"/>
  <c r="J32" i="7"/>
  <c r="E61" i="7"/>
  <c r="D61" i="7" s="1"/>
  <c r="E62" i="7"/>
  <c r="D62" i="7" s="1"/>
  <c r="E63" i="7"/>
  <c r="D63" i="7" s="1"/>
  <c r="E64" i="7"/>
  <c r="D64" i="7" s="1"/>
  <c r="E65" i="7"/>
  <c r="D65" i="7" s="1"/>
  <c r="E75" i="7"/>
  <c r="E78" i="7"/>
  <c r="AA54" i="6"/>
  <c r="Z54" i="6"/>
  <c r="Y54" i="6"/>
  <c r="V51" i="6"/>
  <c r="U51" i="6"/>
  <c r="T51" i="6"/>
  <c r="S51" i="6"/>
  <c r="R51" i="6"/>
  <c r="Q51" i="6"/>
  <c r="I49" i="6"/>
  <c r="H49" i="6"/>
  <c r="I47" i="6"/>
  <c r="H47" i="6"/>
  <c r="I45" i="6"/>
  <c r="H45" i="6"/>
  <c r="I43" i="6"/>
  <c r="I51" i="6" s="1"/>
  <c r="H43" i="6"/>
  <c r="H51" i="6" s="1"/>
  <c r="AA37" i="6"/>
  <c r="Z37" i="6"/>
  <c r="Y37" i="6"/>
  <c r="X37" i="6"/>
  <c r="W37" i="6"/>
  <c r="I34" i="6"/>
  <c r="I37" i="6" s="1"/>
  <c r="H34" i="6"/>
  <c r="H37" i="6" s="1"/>
  <c r="V30" i="6"/>
  <c r="U30" i="6"/>
  <c r="T30" i="6"/>
  <c r="S30" i="6"/>
  <c r="R30" i="6"/>
  <c r="Q30" i="6"/>
  <c r="P30" i="6"/>
  <c r="N30" i="6"/>
  <c r="L30" i="6"/>
  <c r="K30" i="6"/>
  <c r="J30" i="6"/>
  <c r="I30" i="6"/>
  <c r="G30" i="6"/>
  <c r="AB30" i="6" s="1"/>
  <c r="H28" i="6"/>
  <c r="H30" i="6" s="1"/>
  <c r="V26" i="6"/>
  <c r="U26" i="6"/>
  <c r="T26" i="6"/>
  <c r="S26" i="6"/>
  <c r="R26" i="6"/>
  <c r="Q26" i="6"/>
  <c r="P26" i="6"/>
  <c r="N26" i="6"/>
  <c r="L26" i="6"/>
  <c r="K26" i="6"/>
  <c r="J26" i="6"/>
  <c r="G26" i="6"/>
  <c r="AB26" i="6" s="1"/>
  <c r="I25" i="6"/>
  <c r="H25" i="6"/>
  <c r="I24" i="6"/>
  <c r="I26" i="6" s="1"/>
  <c r="H24" i="6"/>
  <c r="H26" i="6" s="1"/>
  <c r="V22" i="6"/>
  <c r="U22" i="6"/>
  <c r="T22" i="6"/>
  <c r="S22" i="6"/>
  <c r="R22" i="6"/>
  <c r="Q22" i="6"/>
  <c r="P22" i="6"/>
  <c r="O22" i="6"/>
  <c r="N22" i="6"/>
  <c r="L22" i="6"/>
  <c r="K22" i="6"/>
  <c r="J22" i="6"/>
  <c r="G22" i="6"/>
  <c r="I21" i="6"/>
  <c r="H21" i="6"/>
  <c r="I20" i="6"/>
  <c r="H20" i="6"/>
  <c r="I19" i="6"/>
  <c r="H19" i="6"/>
  <c r="I18" i="6"/>
  <c r="H18" i="6"/>
  <c r="I17" i="6"/>
  <c r="H17" i="6"/>
  <c r="AA15" i="6"/>
  <c r="AA31" i="6" s="1"/>
  <c r="Z15" i="6"/>
  <c r="Z31" i="6" s="1"/>
  <c r="Y15" i="6"/>
  <c r="Y31" i="6" s="1"/>
  <c r="X15" i="6"/>
  <c r="X31" i="6" s="1"/>
  <c r="W15" i="6"/>
  <c r="V15" i="6"/>
  <c r="U15" i="6"/>
  <c r="T15" i="6"/>
  <c r="S15" i="6"/>
  <c r="R15" i="6"/>
  <c r="Q15" i="6"/>
  <c r="P15" i="6"/>
  <c r="O15" i="6"/>
  <c r="N15" i="6"/>
  <c r="I13" i="6"/>
  <c r="H13" i="6"/>
  <c r="I12" i="6"/>
  <c r="H12" i="6"/>
  <c r="I11" i="6"/>
  <c r="I15" i="6" s="1"/>
  <c r="H11" i="6"/>
  <c r="H15" i="6" s="1"/>
  <c r="W22" i="6" l="1"/>
  <c r="AB22" i="6"/>
  <c r="M11" i="6"/>
  <c r="M12" i="6"/>
  <c r="M13" i="6"/>
  <c r="M18" i="6"/>
  <c r="M20" i="6"/>
  <c r="M21" i="6"/>
  <c r="M47" i="8"/>
  <c r="K21" i="7"/>
  <c r="I21" i="8"/>
  <c r="I47" i="8"/>
  <c r="I48" i="8" s="1"/>
  <c r="I14" i="8"/>
  <c r="M18" i="8"/>
  <c r="M21" i="8" s="1"/>
  <c r="K66" i="7"/>
  <c r="E66" i="7"/>
  <c r="E69" i="7" s="1"/>
  <c r="F74" i="7" s="1"/>
  <c r="H35" i="8"/>
  <c r="H48" i="8" s="1"/>
  <c r="M33" i="8"/>
  <c r="M35" i="8" s="1"/>
  <c r="M11" i="8"/>
  <c r="M14" i="8" s="1"/>
  <c r="H14" i="8"/>
  <c r="H30" i="8" s="1"/>
  <c r="H49" i="8" s="1"/>
  <c r="Q55" i="8"/>
  <c r="W55" i="8" s="1"/>
  <c r="J43" i="7"/>
  <c r="J21" i="7"/>
  <c r="K43" i="7"/>
  <c r="D77" i="7"/>
  <c r="D70" i="7"/>
  <c r="E70" i="7" s="1"/>
  <c r="D66" i="7"/>
  <c r="H22" i="6"/>
  <c r="M25" i="6"/>
  <c r="M49" i="6"/>
  <c r="I22" i="6"/>
  <c r="M19" i="6"/>
  <c r="M47" i="6"/>
  <c r="M45" i="6"/>
  <c r="W31" i="6"/>
  <c r="K31" i="6"/>
  <c r="N31" i="6"/>
  <c r="P31" i="6"/>
  <c r="R31" i="6"/>
  <c r="T31" i="6"/>
  <c r="V31" i="6"/>
  <c r="J52" i="6"/>
  <c r="L52" i="6"/>
  <c r="O52" i="6"/>
  <c r="Q52" i="6"/>
  <c r="S52" i="6"/>
  <c r="U52" i="6"/>
  <c r="O31" i="6"/>
  <c r="Q31" i="6"/>
  <c r="S31" i="6"/>
  <c r="U31" i="6"/>
  <c r="G52" i="6"/>
  <c r="K52" i="6"/>
  <c r="N52" i="6"/>
  <c r="P52" i="6"/>
  <c r="R52" i="6"/>
  <c r="T52" i="6"/>
  <c r="V52" i="6"/>
  <c r="J31" i="6"/>
  <c r="L31" i="6"/>
  <c r="G31" i="6"/>
  <c r="AB31" i="6" s="1"/>
  <c r="H52" i="6"/>
  <c r="M17" i="6"/>
  <c r="M24" i="6"/>
  <c r="M34" i="6"/>
  <c r="M37" i="6" s="1"/>
  <c r="M43" i="6"/>
  <c r="M28" i="6"/>
  <c r="M30" i="6" s="1"/>
  <c r="M51" i="6" l="1"/>
  <c r="M15" i="6"/>
  <c r="H31" i="6"/>
  <c r="U53" i="6"/>
  <c r="U54" i="6" s="1"/>
  <c r="Q53" i="6"/>
  <c r="Q54" i="6" s="1"/>
  <c r="O53" i="6"/>
  <c r="O54" i="6" s="1"/>
  <c r="H53" i="6"/>
  <c r="M26" i="6"/>
  <c r="L53" i="6"/>
  <c r="I31" i="6"/>
  <c r="M48" i="8"/>
  <c r="G53" i="6"/>
  <c r="U59" i="6" s="1"/>
  <c r="M30" i="8"/>
  <c r="M49" i="8" s="1"/>
  <c r="I30" i="8"/>
  <c r="I49" i="8" s="1"/>
  <c r="F70" i="7"/>
  <c r="F78" i="7"/>
  <c r="F71" i="7"/>
  <c r="F75" i="7"/>
  <c r="D69" i="7"/>
  <c r="D67" i="7"/>
  <c r="E77" i="7"/>
  <c r="F77" i="7" s="1"/>
  <c r="D76" i="7"/>
  <c r="G78" i="7" s="1"/>
  <c r="I52" i="6"/>
  <c r="M22" i="6"/>
  <c r="S53" i="6"/>
  <c r="S54" i="6" s="1"/>
  <c r="K53" i="6"/>
  <c r="J53" i="6"/>
  <c r="T53" i="6"/>
  <c r="T54" i="6" s="1"/>
  <c r="P53" i="6"/>
  <c r="P54" i="6" s="1"/>
  <c r="V53" i="6"/>
  <c r="V54" i="6" s="1"/>
  <c r="R53" i="6"/>
  <c r="R54" i="6" s="1"/>
  <c r="N53" i="6"/>
  <c r="N54" i="6" s="1"/>
  <c r="M52" i="6"/>
  <c r="I53" i="6" l="1"/>
  <c r="M31" i="6"/>
  <c r="M53" i="6" s="1"/>
  <c r="Q59" i="6"/>
  <c r="W59" i="6" s="1"/>
  <c r="E78" i="4" l="1"/>
  <c r="E75" i="4"/>
  <c r="E74" i="4"/>
  <c r="E71" i="4"/>
  <c r="G32" i="4"/>
  <c r="L32" i="4" s="1"/>
  <c r="G38" i="4"/>
  <c r="L38" i="4" s="1"/>
  <c r="G33" i="4"/>
  <c r="G36" i="4"/>
  <c r="L36" i="4" s="1"/>
  <c r="G39" i="4"/>
  <c r="L39" i="4" s="1"/>
  <c r="F32" i="4"/>
  <c r="F38" i="4"/>
  <c r="F33" i="4"/>
  <c r="F36" i="4"/>
  <c r="F39" i="4"/>
  <c r="F34" i="4"/>
  <c r="G13" i="4"/>
  <c r="L13" i="4" s="1"/>
  <c r="G14" i="4"/>
  <c r="L14" i="4" s="1"/>
  <c r="G15" i="4"/>
  <c r="L15" i="4" s="1"/>
  <c r="G16" i="4"/>
  <c r="L16" i="4" s="1"/>
  <c r="F13" i="4"/>
  <c r="F14" i="4"/>
  <c r="K14" i="4" s="1"/>
  <c r="F15" i="4"/>
  <c r="F16" i="4"/>
  <c r="K16" i="4" s="1"/>
  <c r="F17" i="4"/>
  <c r="F35" i="4"/>
  <c r="F40" i="4"/>
  <c r="F37" i="4"/>
  <c r="F11" i="4"/>
  <c r="F12" i="4"/>
  <c r="F18" i="4"/>
  <c r="F19" i="4"/>
  <c r="F20" i="4"/>
  <c r="N15" i="4" l="1"/>
  <c r="N14" i="4"/>
  <c r="N36" i="4"/>
  <c r="K33" i="4"/>
  <c r="K39" i="4"/>
  <c r="K15" i="4"/>
  <c r="K36" i="4"/>
  <c r="N33" i="4"/>
  <c r="L33" i="4"/>
  <c r="N38" i="4"/>
  <c r="K38" i="4"/>
  <c r="K32" i="4"/>
  <c r="N32" i="4"/>
  <c r="N13" i="4"/>
  <c r="K13" i="4"/>
  <c r="T33" i="1" l="1"/>
  <c r="Q33" i="1"/>
  <c r="N33" i="1"/>
  <c r="J33" i="1"/>
  <c r="G33" i="1"/>
  <c r="W30" i="1"/>
  <c r="C29" i="1"/>
  <c r="W33" i="1" l="1"/>
  <c r="C33" i="1"/>
  <c r="G18" i="4" l="1"/>
  <c r="G17" i="4"/>
  <c r="K17" i="4" s="1"/>
  <c r="G12" i="4"/>
  <c r="G11" i="4"/>
  <c r="K11" i="4" s="1"/>
  <c r="G10" i="4"/>
  <c r="K18" i="4" l="1"/>
  <c r="N18" i="4"/>
  <c r="K12" i="4"/>
  <c r="N12" i="4"/>
  <c r="N39" i="4" l="1"/>
  <c r="J43" i="4"/>
  <c r="I43" i="4"/>
  <c r="H43" i="4"/>
  <c r="G42" i="4"/>
  <c r="G41" i="4"/>
  <c r="G40" i="4"/>
  <c r="G35" i="4"/>
  <c r="K35" i="4" s="1"/>
  <c r="G34" i="4"/>
  <c r="G37" i="4"/>
  <c r="K37" i="4" s="1"/>
  <c r="L11" i="4"/>
  <c r="G19" i="4"/>
  <c r="N19" i="4" s="1"/>
  <c r="G20" i="4"/>
  <c r="N20" i="4" s="1"/>
  <c r="G56" i="4"/>
  <c r="L56" i="4" s="1"/>
  <c r="G57" i="4"/>
  <c r="F57" i="4" s="1"/>
  <c r="G58" i="4"/>
  <c r="F58" i="4" s="1"/>
  <c r="E58" i="4" s="1"/>
  <c r="G59" i="4"/>
  <c r="F59" i="4" s="1"/>
  <c r="E59" i="4" s="1"/>
  <c r="G60" i="4"/>
  <c r="L60" i="4" s="1"/>
  <c r="G61" i="4"/>
  <c r="F61" i="4" s="1"/>
  <c r="E61" i="4" s="1"/>
  <c r="G62" i="4"/>
  <c r="F62" i="4" s="1"/>
  <c r="E62" i="4" s="1"/>
  <c r="G63" i="4"/>
  <c r="F63" i="4" s="1"/>
  <c r="E63" i="4" s="1"/>
  <c r="G64" i="4"/>
  <c r="F64" i="4" s="1"/>
  <c r="E64" i="4" s="1"/>
  <c r="G65" i="4"/>
  <c r="F65" i="4" s="1"/>
  <c r="E65" i="4" s="1"/>
  <c r="G55" i="4"/>
  <c r="L55" i="4" s="1"/>
  <c r="M69" i="4"/>
  <c r="H66" i="4"/>
  <c r="I66" i="4"/>
  <c r="J66" i="4"/>
  <c r="K66" i="4"/>
  <c r="L10" i="4"/>
  <c r="H21" i="4"/>
  <c r="I21" i="4"/>
  <c r="J21" i="4"/>
  <c r="L34" i="4" l="1"/>
  <c r="K34" i="4"/>
  <c r="L40" i="4"/>
  <c r="K40" i="4"/>
  <c r="K20" i="4"/>
  <c r="L41" i="4"/>
  <c r="K19" i="4"/>
  <c r="L42" i="4"/>
  <c r="F60" i="4"/>
  <c r="E60" i="4" s="1"/>
  <c r="L64" i="4"/>
  <c r="L35" i="4"/>
  <c r="F56" i="4"/>
  <c r="L62" i="4"/>
  <c r="L37" i="4"/>
  <c r="N40" i="4"/>
  <c r="G66" i="4"/>
  <c r="L63" i="4"/>
  <c r="L59" i="4"/>
  <c r="L20" i="4"/>
  <c r="L18" i="4"/>
  <c r="L58" i="4"/>
  <c r="L65" i="4"/>
  <c r="L61" i="4"/>
  <c r="L57" i="4"/>
  <c r="L19" i="4"/>
  <c r="N34" i="4"/>
  <c r="L17" i="4"/>
  <c r="N16" i="4"/>
  <c r="N17" i="4"/>
  <c r="G43" i="4"/>
  <c r="G21" i="4"/>
  <c r="F55" i="4"/>
  <c r="N55" i="4" s="1"/>
  <c r="F78" i="4" l="1"/>
  <c r="N37" i="4"/>
  <c r="N35" i="4"/>
  <c r="L66" i="4"/>
  <c r="N11" i="4"/>
  <c r="L21" i="4"/>
  <c r="L43" i="4"/>
  <c r="F66" i="4"/>
  <c r="E55" i="4"/>
  <c r="E77" i="4" l="1"/>
  <c r="F77" i="4" s="1"/>
  <c r="E70" i="4"/>
  <c r="E66" i="4"/>
  <c r="E67" i="4" s="1"/>
  <c r="F75" i="4"/>
  <c r="F71" i="4"/>
  <c r="E76" i="4" l="1"/>
  <c r="H78" i="4" s="1"/>
  <c r="E21" i="4" l="1"/>
  <c r="E22" i="4" s="1"/>
  <c r="E73" i="4"/>
  <c r="H75" i="4" s="1"/>
  <c r="F10" i="4"/>
  <c r="F70" i="4"/>
  <c r="K10" i="4" l="1"/>
  <c r="K21" i="4" s="1"/>
  <c r="N10" i="4"/>
  <c r="F21" i="4"/>
  <c r="F74" i="4"/>
  <c r="F42" i="4"/>
  <c r="E43" i="4"/>
  <c r="E69" i="4" s="1"/>
  <c r="F41" i="4"/>
  <c r="N41" i="4" l="1"/>
  <c r="K41" i="4"/>
  <c r="N42" i="4"/>
  <c r="K42" i="4"/>
  <c r="F43" i="4"/>
  <c r="F69" i="4" s="1"/>
  <c r="E44" i="4"/>
  <c r="G78" i="4" l="1"/>
  <c r="K43" i="4"/>
  <c r="G77" i="4"/>
  <c r="G70" i="4"/>
  <c r="G74" i="4"/>
  <c r="G71" i="4"/>
  <c r="G75" i="4"/>
  <c r="AB14" i="9"/>
  <c r="G30" i="9"/>
  <c r="AB30" i="9" s="1"/>
  <c r="G56" i="9" l="1"/>
  <c r="Q63" i="9" s="1"/>
  <c r="N30" i="9"/>
  <c r="N56" i="9" s="1"/>
  <c r="N57" i="9" s="1"/>
  <c r="H30" i="9"/>
  <c r="H56" i="9" s="1"/>
  <c r="K30" i="9"/>
  <c r="K56" i="9" s="1"/>
  <c r="J30" i="9"/>
  <c r="J56" i="9" s="1"/>
  <c r="M30" i="9"/>
  <c r="M56" i="9" s="1"/>
  <c r="I30" i="9"/>
  <c r="I56" i="9" s="1"/>
  <c r="L30" i="9"/>
  <c r="L56" i="9" s="1"/>
  <c r="Q62" i="9" l="1"/>
  <c r="W62" i="9" s="1"/>
</calcChain>
</file>

<file path=xl/sharedStrings.xml><?xml version="1.0" encoding="utf-8"?>
<sst xmlns="http://schemas.openxmlformats.org/spreadsheetml/2006/main" count="1328" uniqueCount="329">
  <si>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</si>
  <si>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</si>
  <si>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</si>
  <si>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</si>
  <si>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</si>
  <si>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</si>
  <si>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</si>
  <si>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</si>
  <si>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</si>
  <si>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</si>
  <si>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</si>
  <si>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</si>
  <si>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</si>
  <si>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</si>
  <si>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</si>
  <si>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</si>
  <si>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</si>
  <si>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</si>
  <si>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</si>
  <si>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</si>
  <si>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</si>
  <si>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</si>
  <si>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</si>
  <si>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</si>
  <si>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</si>
  <si>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</si>
  <si>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</si>
  <si>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</si>
  <si>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</si>
  <si>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</si>
  <si>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</si>
  <si>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</si>
  <si>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</si>
  <si>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</si>
  <si>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</si>
  <si>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</si>
  <si>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</si>
  <si>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</si>
  <si>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</si>
  <si>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</si>
  <si>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</si>
  <si>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</si>
  <si>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</si>
  <si>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</si>
  <si>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</si>
  <si>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</si>
  <si>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</si>
  <si>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</si>
  <si>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</si>
  <si>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</si>
  <si>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</si>
  <si>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</si>
  <si>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</si>
  <si>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</si>
  <si>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</si>
  <si>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</si>
  <si>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</si>
  <si>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</si>
  <si>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</si>
  <si>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</si>
  <si>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</si>
  <si>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</si>
  <si>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</si>
  <si>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</si>
  <si>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</si>
  <si>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</si>
  <si>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</si>
  <si>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</si>
  <si>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</si>
  <si>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</si>
  <si>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</si>
  <si>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</si>
  <si>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</si>
  <si>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</si>
  <si>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</si>
  <si>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</si>
  <si>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</si>
  <si>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</si>
  <si>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</si>
  <si>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</si>
  <si>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</si>
  <si>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</si>
  <si>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</si>
  <si>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</si>
  <si>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</si>
  <si>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</si>
  <si>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</si>
  <si>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</si>
  <si>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</si>
  <si>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</si>
  <si>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</si>
  <si>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</si>
  <si>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</si>
  <si>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</si>
  <si>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</si>
  <si>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</si>
  <si>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</si>
  <si>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</si>
  <si>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</si>
  <si>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</si>
  <si>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</si>
  <si>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</si>
  <si>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</si>
  <si>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Дипломне проектування</t>
  </si>
  <si>
    <t>Виробнича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</si>
  <si>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</si>
  <si>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</si>
  <si>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</si>
  <si>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</si>
  <si>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</si>
  <si>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</si>
  <si>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       II. ЗВЕДЕНІ ДАНІ ПРО БЮДЖЕТ ЧАСУ, тижні  </t>
  </si>
  <si>
    <t xml:space="preserve">ІІІ. ПРАКТИКА </t>
  </si>
  <si>
    <t>Захист кваліфікаційної роботи магістра</t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</si>
  <si>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</si>
  <si>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</si>
  <si>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</si>
  <si>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</si>
  <si>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</si>
  <si>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</si>
  <si>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</si>
  <si>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</si>
  <si>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</si>
  <si>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</si>
  <si>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</si>
  <si>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</si>
  <si>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</si>
  <si>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</si>
  <si>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</si>
  <si>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</si>
  <si>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</si>
  <si>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</si>
  <si>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</si>
  <si>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</si>
  <si>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</si>
  <si>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</si>
  <si>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</si>
  <si>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</si>
  <si>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</si>
  <si>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</si>
  <si>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</si>
  <si>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</si>
  <si>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</si>
  <si>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</si>
  <si>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</si>
  <si>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</si>
  <si>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</si>
  <si>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</si>
  <si>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</si>
  <si>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</si>
  <si>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</si>
  <si>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</si>
  <si>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</si>
  <si>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</si>
  <si>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</si>
  <si>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</si>
  <si>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</si>
  <si>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</si>
  <si>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</si>
  <si>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</si>
  <si>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</si>
  <si>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</si>
  <si>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</si>
  <si>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>Корпоративне управління</t>
  </si>
  <si>
    <t xml:space="preserve">Ділове адміністрування  курсова робота </t>
  </si>
  <si>
    <t>МЕНЕДЖМЕНТ</t>
  </si>
  <si>
    <t>Управління змінами / Управління якістю</t>
  </si>
  <si>
    <t>Фінансовий менеджмент / Інвестиційний менеджмент</t>
  </si>
  <si>
    <t>Психологічні технології роботи з персоналом / Психологія лідерства та професійної успішності</t>
  </si>
  <si>
    <t xml:space="preserve">Управління проектами </t>
  </si>
  <si>
    <r>
      <t xml:space="preserve">освітня програма:  </t>
    </r>
    <r>
      <rPr>
        <b/>
        <sz val="20"/>
        <rFont val="Times New Roman"/>
        <family val="1"/>
        <charset val="204"/>
      </rPr>
      <t>Менеджмент</t>
    </r>
  </si>
  <si>
    <t>Управління конкурентоспроможністю / Міжнародна конкурентоспроможність</t>
  </si>
  <si>
    <t>Інформаційні системи і технології в управлінні організацією / Автоматизоване робоче місце менеджера</t>
  </si>
  <si>
    <t>Ділове адміністрування та стратегії підприємства</t>
  </si>
  <si>
    <t xml:space="preserve">Менеджмент технологій /Інформаційно-комунікаційні техгології </t>
  </si>
  <si>
    <t>Кваліфікація:  магістр з менеджменту</t>
  </si>
  <si>
    <t>Кількість аудиторних годин за триместрами</t>
  </si>
  <si>
    <t>1.1.2</t>
  </si>
  <si>
    <t>1</t>
  </si>
  <si>
    <t>1.1.3</t>
  </si>
  <si>
    <t>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</si>
  <si>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</si>
  <si>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</si>
  <si>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</si>
  <si>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</si>
  <si>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</si>
  <si>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Основи наукових досліджень в професійній сфері</t>
  </si>
  <si>
    <t>Менеджмент організацій</t>
  </si>
  <si>
    <t>Управління проектами</t>
  </si>
  <si>
    <t>Курсова робота "Ділове адміністрування та стратегії підприємства"</t>
  </si>
  <si>
    <t>Психологічні технології роботи з персоналом</t>
  </si>
  <si>
    <t>Психологія лідерства та професійфної успішності</t>
  </si>
  <si>
    <t>Управління змінами</t>
  </si>
  <si>
    <t>Управління якістю</t>
  </si>
  <si>
    <t>Фінансовий менеджмент</t>
  </si>
  <si>
    <t>Інвестиційний менеджмент</t>
  </si>
  <si>
    <t>Інформаційні системи і технології в управлінні організацією</t>
  </si>
  <si>
    <t>Автоматизоване робоче місце менеджера</t>
  </si>
  <si>
    <t>Управління конкурентоспроможністю</t>
  </si>
  <si>
    <t xml:space="preserve">Міжнародна конкурентоспроможність </t>
  </si>
  <si>
    <t>Менеджмент технологій</t>
  </si>
  <si>
    <t>Інформаційно-комунікаційні технології</t>
  </si>
  <si>
    <t>НАЗВА ДИСЦИПЛІНИ</t>
  </si>
  <si>
    <t>І.П. Фоміченко</t>
  </si>
  <si>
    <t>Д.К. Турченко</t>
  </si>
  <si>
    <t>Годин на наст. Сесії</t>
  </si>
  <si>
    <t>Годин у семестрі</t>
  </si>
  <si>
    <t>4/0</t>
  </si>
  <si>
    <t>лекц</t>
  </si>
  <si>
    <t>Н</t>
  </si>
  <si>
    <t>лаб</t>
  </si>
  <si>
    <t>практ</t>
  </si>
  <si>
    <t>4/4</t>
  </si>
  <si>
    <t>усього</t>
  </si>
  <si>
    <t>розподіл занять на настановну сесію та семестр</t>
  </si>
  <si>
    <t>6/0</t>
  </si>
  <si>
    <t>2/0</t>
  </si>
  <si>
    <t>8/0</t>
  </si>
  <si>
    <t>10/0</t>
  </si>
  <si>
    <t>8/4</t>
  </si>
  <si>
    <t>16/16</t>
  </si>
  <si>
    <t>20/0</t>
  </si>
  <si>
    <t>16/8</t>
  </si>
  <si>
    <t>20/8</t>
  </si>
  <si>
    <t>26/16</t>
  </si>
  <si>
    <t>26/0</t>
  </si>
  <si>
    <t>24/8</t>
  </si>
  <si>
    <t>28/8</t>
  </si>
  <si>
    <t>28/0</t>
  </si>
  <si>
    <t>24/0</t>
  </si>
  <si>
    <t>16/0</t>
  </si>
  <si>
    <t>32/0</t>
  </si>
  <si>
    <t>58/16</t>
  </si>
  <si>
    <t>34/0</t>
  </si>
  <si>
    <t>48/8</t>
  </si>
  <si>
    <t>Психологія лідерства та професійної успішності</t>
  </si>
  <si>
    <t>Венчурне підприємництво</t>
  </si>
  <si>
    <t>+</t>
  </si>
  <si>
    <t xml:space="preserve">V. План освітнього процесу                               </t>
  </si>
  <si>
    <t>Кількість аудиторних годин за семестрами</t>
  </si>
  <si>
    <t>кількість тижнів у семестрі</t>
  </si>
  <si>
    <t>1.4 Атестація</t>
  </si>
  <si>
    <t>Кваліфікаційна робота магістра</t>
  </si>
  <si>
    <t>1.3.1</t>
  </si>
  <si>
    <t>1.3.2</t>
  </si>
  <si>
    <t>1.4.1</t>
  </si>
  <si>
    <t>одну из этих дисциплин рекомендую перенести в обязательные</t>
  </si>
  <si>
    <t>Дисципліни з інших ОП ДДМА</t>
  </si>
  <si>
    <t>с*</t>
  </si>
  <si>
    <t>Примітка:   с* - секційні заняття (факультатив)</t>
  </si>
  <si>
    <t>І . ГРАФІК ОСВІТНЬОГО ПРОЦЕСУ</t>
  </si>
  <si>
    <t xml:space="preserve">Екзаменаційна сесія </t>
  </si>
  <si>
    <t>Атестація</t>
  </si>
  <si>
    <t>IV.  АТЕСТАЦІЯ</t>
  </si>
  <si>
    <t>Дисципліна на soft skills</t>
  </si>
  <si>
    <t>№</t>
  </si>
  <si>
    <t>ПРН</t>
  </si>
  <si>
    <t>ПРН1</t>
  </si>
  <si>
    <t>ПРН 2, 3</t>
  </si>
  <si>
    <t>ПРН 3, 4</t>
  </si>
  <si>
    <t xml:space="preserve">ПРН 1, 6 </t>
  </si>
  <si>
    <t>ПРН 8</t>
  </si>
  <si>
    <t>ПРН 9</t>
  </si>
  <si>
    <t>ПРН 7, 10, 11, 12</t>
  </si>
  <si>
    <t>ПРН 2, 3, 6, 13</t>
  </si>
  <si>
    <t>ПРН 3, 5, 6, 13</t>
  </si>
  <si>
    <t>ПРН 5, 13</t>
  </si>
  <si>
    <t>Менеджмент організацій та антикризове управління</t>
  </si>
  <si>
    <t>Управління конкурентоспроможністю /Міжнародний маркетинг</t>
  </si>
  <si>
    <t xml:space="preserve">Інформаційні системи і технології в управлінні організацією </t>
  </si>
  <si>
    <r>
      <rPr>
        <b/>
        <sz val="12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2"/>
        <color rgb="FFFF0000"/>
        <rFont val="Times New Roman"/>
        <family val="1"/>
        <charset val="204"/>
      </rPr>
      <t>т/ Охорона інтелектуальної власності</t>
    </r>
  </si>
  <si>
    <t xml:space="preserve">Психологічні технології роботи з персоналом / Інформаційно-комунікаційні техгології </t>
  </si>
  <si>
    <t>Менеджмент технологій /Венчурне підприємництво</t>
  </si>
  <si>
    <t>Охорона інтелектуальної власності</t>
  </si>
  <si>
    <t xml:space="preserve">Охорона праці в галузі та цивільний захист </t>
  </si>
  <si>
    <t>Міжнародний маркетинг</t>
  </si>
  <si>
    <t xml:space="preserve">Психологічні технології роботи з персоналом  </t>
  </si>
  <si>
    <t xml:space="preserve">Інформаційно-комунікаційні технології </t>
  </si>
  <si>
    <t>Кількість аудиторних годин
 за семестрами</t>
  </si>
  <si>
    <t>1.2.6</t>
  </si>
  <si>
    <t>Українська мова як іноземна (для іноземних громадян та осіб без громадянства)</t>
  </si>
  <si>
    <t>Гарант освітньої програми</t>
  </si>
  <si>
    <t>2а семестр 9 тижнів</t>
  </si>
  <si>
    <t>2б семестр 9 тижнів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</si>
  <si>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</si>
  <si>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</si>
  <si>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</si>
  <si>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</si>
  <si>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</si>
  <si>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поток</t>
  </si>
  <si>
    <t>диф. залік</t>
  </si>
  <si>
    <t>іспит</t>
  </si>
  <si>
    <t>залік</t>
  </si>
  <si>
    <t>1 семестр</t>
  </si>
  <si>
    <t>2а семестр</t>
  </si>
  <si>
    <t>2б семестр</t>
  </si>
  <si>
    <t xml:space="preserve"> -МН-20-1м</t>
  </si>
  <si>
    <t>В.О. Шашко</t>
  </si>
  <si>
    <t>Бізнес - стратегії  для промисловості</t>
  </si>
  <si>
    <t xml:space="preserve">Менеджмент організацій </t>
  </si>
  <si>
    <t>Project Management</t>
  </si>
  <si>
    <t>Курсова робота "Менеджмент організацій"</t>
  </si>
  <si>
    <t>Вибіркові дисципліни циклу професійної 
підготовки (1 семестр)</t>
  </si>
  <si>
    <t>1, 1</t>
  </si>
  <si>
    <t>Вибіркові дисципліни циклу професійної 
підготовки (2 семестр)</t>
  </si>
  <si>
    <t>2, 2, 2</t>
  </si>
  <si>
    <t>2.2.5</t>
  </si>
  <si>
    <t>2.2.6</t>
  </si>
  <si>
    <t>2.2.7</t>
  </si>
  <si>
    <t>2.2.8</t>
  </si>
  <si>
    <t>2.2.9</t>
  </si>
  <si>
    <t>2.2.10</t>
  </si>
  <si>
    <t>Методологія наукових досліджень у професійній сфері</t>
  </si>
  <si>
    <t>Вибіркова дисципліна циклу
 загальної підготовки</t>
  </si>
  <si>
    <t>2.1.2</t>
  </si>
  <si>
    <t>Ділова риторика</t>
  </si>
  <si>
    <t>Форма  атестації (екзамен, кваліфікаційна робота)</t>
  </si>
  <si>
    <t>Виконання кваліф. роботи</t>
  </si>
  <si>
    <t>протокол №  9</t>
  </si>
  <si>
    <r>
      <t xml:space="preserve">з галузі знань  </t>
    </r>
    <r>
      <rPr>
        <b/>
        <sz val="20"/>
        <rFont val="Times New Roman"/>
        <family val="1"/>
        <charset val="204"/>
      </rPr>
      <t>D Бізнес, адміністрування та право</t>
    </r>
  </si>
  <si>
    <r>
      <t xml:space="preserve">спеціальність </t>
    </r>
    <r>
      <rPr>
        <b/>
        <sz val="20"/>
        <rFont val="Times New Roman"/>
        <family val="1"/>
        <charset val="204"/>
      </rPr>
      <t>D3 Менеджмент</t>
    </r>
  </si>
  <si>
    <t>"      "    квітня     2026    р.</t>
  </si>
  <si>
    <t xml:space="preserve">Управління проєктами </t>
  </si>
  <si>
    <t xml:space="preserve"> Т/П</t>
  </si>
  <si>
    <t xml:space="preserve">Позначення: Т – теоретичне навчання;  З - заліковий тиждень; С – екзаменаційна сесія; П – практика; К – канікули; Д– виконання кваліфікаційної роботи; А –  атестація </t>
  </si>
  <si>
    <t>90*</t>
  </si>
  <si>
    <t>Примітка. * 1 день на тиждень , 6 годин на день</t>
  </si>
  <si>
    <t>(Томашевський Р.С.)</t>
  </si>
  <si>
    <t>В.о. ректора 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</si>
</sst>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.00_ ;\-#,##0.00\ "/>
    <numFmt numFmtId="172" formatCode="#,##0;\-* #,##0_-;\ _-;_-@_-"/>
  </numFmts>
  <fonts count="50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color rgb="FF00B0F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b/>
      <i/>
      <sz val="12"/>
      <color rgb="FF00B0F0"/>
      <name val="Times New Roman"/>
      <family val="1"/>
      <charset val="204"/>
    </font>
    <font>
      <sz val="12"/>
      <color rgb="FF00B0F0"/>
      <name val="Times New Roman"/>
      <family val="1"/>
    </font>
    <font>
      <sz val="12"/>
      <color rgb="FF00B0F0"/>
      <name val="Arial"/>
      <family val="2"/>
    </font>
    <font>
      <b/>
      <sz val="14"/>
      <name val="Times New Roman Cyr"/>
      <charset val="204"/>
    </font>
    <font>
      <b/>
      <sz val="12"/>
      <color rgb="FFC00000"/>
      <name val="Times New Roman"/>
      <family val="1"/>
      <charset val="204"/>
    </font>
    <font>
      <sz val="10"/>
      <color rgb="FFFF0000"/>
      <name val="Arial Cyr"/>
      <family val="2"/>
      <charset val="204"/>
    </font>
    <font>
      <b/>
      <sz val="13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1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5" fillId="0" borderId="0"/>
    <xf numFmtId="0" fontId="15" fillId="0" borderId="0"/>
    <xf numFmtId="0" fontId="1" fillId="0" borderId="0"/>
    <xf numFmtId="0" fontId="32" fillId="0" borderId="0"/>
  </cellStyleXfs>
  <cellXfs count="141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0" xfId="1" applyFont="1"/>
    <xf numFmtId="0" fontId="16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6" fillId="0" borderId="15" xfId="0" applyNumberFormat="1" applyFont="1" applyFill="1" applyBorder="1" applyAlignment="1" applyProtection="1">
      <alignment horizontal="center" vertical="center"/>
    </xf>
    <xf numFmtId="164" fontId="6" fillId="0" borderId="95" xfId="0" applyNumberFormat="1" applyFont="1" applyFill="1" applyBorder="1" applyAlignment="1" applyProtection="1">
      <alignment horizontal="center" vertical="center"/>
    </xf>
    <xf numFmtId="164" fontId="6" fillId="0" borderId="96" xfId="0" applyNumberFormat="1" applyFont="1" applyFill="1" applyBorder="1" applyAlignment="1" applyProtection="1">
      <alignment horizontal="center" vertical="center"/>
    </xf>
    <xf numFmtId="164" fontId="6" fillId="0" borderId="97" xfId="0" applyNumberFormat="1" applyFont="1" applyFill="1" applyBorder="1" applyAlignment="1" applyProtection="1">
      <alignment horizontal="center" vertical="center"/>
    </xf>
    <xf numFmtId="164" fontId="6" fillId="0" borderId="98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/>
    <xf numFmtId="0" fontId="6" fillId="0" borderId="86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99" xfId="0" applyNumberFormat="1" applyFont="1" applyFill="1" applyBorder="1" applyAlignment="1" applyProtection="1">
      <alignment horizontal="center" vertical="center"/>
    </xf>
    <xf numFmtId="0" fontId="2" fillId="0" borderId="66" xfId="0" applyFont="1" applyBorder="1" applyAlignment="1">
      <alignment wrapText="1"/>
    </xf>
    <xf numFmtId="0" fontId="2" fillId="0" borderId="70" xfId="0" applyFont="1" applyBorder="1" applyAlignment="1">
      <alignment wrapText="1"/>
    </xf>
    <xf numFmtId="0" fontId="2" fillId="0" borderId="91" xfId="0" applyFont="1" applyBorder="1" applyAlignment="1">
      <alignment wrapText="1"/>
    </xf>
    <xf numFmtId="0" fontId="2" fillId="0" borderId="10" xfId="0" applyFont="1" applyBorder="1"/>
    <xf numFmtId="0" fontId="2" fillId="0" borderId="9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5" fontId="2" fillId="0" borderId="66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165" fontId="2" fillId="0" borderId="70" xfId="0" applyNumberFormat="1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91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164" fontId="6" fillId="0" borderId="12" xfId="0" applyNumberFormat="1" applyFont="1" applyFill="1" applyBorder="1" applyAlignment="1" applyProtection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21" fillId="0" borderId="0" xfId="0" applyFont="1" applyAlignment="1"/>
    <xf numFmtId="0" fontId="10" fillId="0" borderId="0" xfId="0" applyFont="1" applyAlignment="1">
      <alignment vertical="center" wrapText="1"/>
    </xf>
    <xf numFmtId="0" fontId="22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2" fillId="0" borderId="6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7" fillId="0" borderId="0" xfId="1" applyFont="1"/>
    <xf numFmtId="0" fontId="18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87" xfId="0" applyFont="1" applyBorder="1" applyAlignment="1">
      <alignment wrapText="1"/>
    </xf>
    <xf numFmtId="165" fontId="2" fillId="0" borderId="87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164" fontId="6" fillId="0" borderId="75" xfId="0" applyNumberFormat="1" applyFont="1" applyFill="1" applyBorder="1" applyAlignment="1" applyProtection="1">
      <alignment horizontal="center" vertical="center"/>
    </xf>
    <xf numFmtId="166" fontId="6" fillId="0" borderId="75" xfId="0" applyNumberFormat="1" applyFont="1" applyFill="1" applyBorder="1" applyAlignment="1" applyProtection="1">
      <alignment horizontal="center" vertical="center"/>
    </xf>
    <xf numFmtId="166" fontId="6" fillId="0" borderId="99" xfId="0" applyNumberFormat="1" applyFont="1" applyFill="1" applyBorder="1" applyAlignment="1" applyProtection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" fontId="2" fillId="0" borderId="66" xfId="0" applyNumberFormat="1" applyFont="1" applyBorder="1" applyAlignment="1">
      <alignment horizontal="center" vertical="center"/>
    </xf>
    <xf numFmtId="1" fontId="2" fillId="0" borderId="70" xfId="0" applyNumberFormat="1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11" xfId="0" applyFont="1" applyBorder="1" applyAlignment="1">
      <alignment wrapText="1"/>
    </xf>
    <xf numFmtId="164" fontId="6" fillId="0" borderId="17" xfId="0" applyNumberFormat="1" applyFont="1" applyFill="1" applyBorder="1" applyAlignment="1" applyProtection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 applyProtection="1">
      <alignment horizontal="center" vertical="center"/>
    </xf>
    <xf numFmtId="165" fontId="30" fillId="4" borderId="41" xfId="2" applyNumberFormat="1" applyFont="1" applyFill="1" applyBorder="1" applyAlignment="1" applyProtection="1">
      <alignment horizontal="center" vertical="center"/>
    </xf>
    <xf numFmtId="0" fontId="2" fillId="4" borderId="66" xfId="0" applyFont="1" applyFill="1" applyBorder="1" applyAlignment="1">
      <alignment horizontal="left" vertical="top" wrapText="1"/>
    </xf>
    <xf numFmtId="0" fontId="2" fillId="4" borderId="70" xfId="0" applyFont="1" applyFill="1" applyBorder="1" applyAlignment="1">
      <alignment wrapText="1"/>
    </xf>
    <xf numFmtId="0" fontId="2" fillId="4" borderId="66" xfId="0" applyFont="1" applyFill="1" applyBorder="1" applyAlignment="1">
      <alignment wrapText="1"/>
    </xf>
    <xf numFmtId="0" fontId="2" fillId="0" borderId="51" xfId="0" applyFont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vertical="center"/>
    </xf>
    <xf numFmtId="0" fontId="2" fillId="3" borderId="53" xfId="2" applyNumberFormat="1" applyFont="1" applyFill="1" applyBorder="1" applyAlignment="1" applyProtection="1">
      <alignment horizontal="center" vertical="center"/>
    </xf>
    <xf numFmtId="0" fontId="2" fillId="3" borderId="52" xfId="2" applyNumberFormat="1" applyFont="1" applyFill="1" applyBorder="1" applyAlignment="1" applyProtection="1">
      <alignment horizontal="center" vertical="center"/>
    </xf>
    <xf numFmtId="0" fontId="2" fillId="3" borderId="59" xfId="2" applyNumberFormat="1" applyFont="1" applyFill="1" applyBorder="1" applyAlignment="1" applyProtection="1">
      <alignment horizontal="center" vertical="center"/>
    </xf>
    <xf numFmtId="0" fontId="2" fillId="3" borderId="55" xfId="2" applyNumberFormat="1" applyFont="1" applyFill="1" applyBorder="1" applyAlignment="1" applyProtection="1">
      <alignment horizontal="center" vertical="center"/>
    </xf>
    <xf numFmtId="0" fontId="2" fillId="3" borderId="58" xfId="2" applyNumberFormat="1" applyFont="1" applyFill="1" applyBorder="1" applyAlignment="1" applyProtection="1">
      <alignment horizontal="center" vertical="center"/>
    </xf>
    <xf numFmtId="0" fontId="2" fillId="3" borderId="42" xfId="2" applyNumberFormat="1" applyFont="1" applyFill="1" applyBorder="1" applyAlignment="1" applyProtection="1">
      <alignment horizontal="center" vertical="center"/>
    </xf>
    <xf numFmtId="0" fontId="2" fillId="3" borderId="60" xfId="2" applyNumberFormat="1" applyFont="1" applyFill="1" applyBorder="1" applyAlignment="1" applyProtection="1">
      <alignment horizontal="center" vertical="center"/>
    </xf>
    <xf numFmtId="0" fontId="2" fillId="3" borderId="44" xfId="2" applyNumberFormat="1" applyFont="1" applyFill="1" applyBorder="1" applyAlignment="1" applyProtection="1">
      <alignment horizontal="center" vertical="center"/>
    </xf>
    <xf numFmtId="0" fontId="2" fillId="3" borderId="71" xfId="2" applyNumberFormat="1" applyFont="1" applyFill="1" applyBorder="1" applyAlignment="1" applyProtection="1">
      <alignment horizontal="center" vertical="center"/>
    </xf>
    <xf numFmtId="0" fontId="2" fillId="3" borderId="41" xfId="2" applyNumberFormat="1" applyFont="1" applyFill="1" applyBorder="1" applyAlignment="1" applyProtection="1">
      <alignment horizontal="center" vertical="center"/>
    </xf>
    <xf numFmtId="0" fontId="2" fillId="3" borderId="0" xfId="2" applyNumberFormat="1" applyFont="1" applyFill="1" applyBorder="1" applyAlignment="1" applyProtection="1">
      <alignment horizontal="center" vertical="center"/>
    </xf>
    <xf numFmtId="0" fontId="2" fillId="3" borderId="78" xfId="2" applyNumberFormat="1" applyFont="1" applyFill="1" applyBorder="1" applyAlignment="1" applyProtection="1">
      <alignment horizontal="center" vertical="center"/>
    </xf>
    <xf numFmtId="0" fontId="2" fillId="3" borderId="81" xfId="2" applyNumberFormat="1" applyFont="1" applyFill="1" applyBorder="1" applyAlignment="1" applyProtection="1">
      <alignment horizontal="center" vertical="center"/>
    </xf>
    <xf numFmtId="0" fontId="2" fillId="3" borderId="28" xfId="2" applyNumberFormat="1" applyFont="1" applyFill="1" applyBorder="1" applyAlignment="1" applyProtection="1">
      <alignment horizontal="center" vertical="center"/>
    </xf>
    <xf numFmtId="49" fontId="6" fillId="3" borderId="47" xfId="0" applyNumberFormat="1" applyFont="1" applyFill="1" applyBorder="1" applyAlignment="1" applyProtection="1">
      <alignment horizontal="center" vertical="center"/>
    </xf>
    <xf numFmtId="49" fontId="6" fillId="3" borderId="49" xfId="2" applyNumberFormat="1" applyFont="1" applyFill="1" applyBorder="1" applyAlignment="1">
      <alignment vertical="center" wrapText="1"/>
    </xf>
    <xf numFmtId="0" fontId="6" fillId="3" borderId="73" xfId="2" applyFont="1" applyFill="1" applyBorder="1" applyAlignment="1">
      <alignment horizontal="center" vertical="center" wrapText="1"/>
    </xf>
    <xf numFmtId="49" fontId="6" fillId="3" borderId="48" xfId="2" applyNumberFormat="1" applyFont="1" applyFill="1" applyBorder="1" applyAlignment="1">
      <alignment horizontal="center" vertical="center" wrapText="1"/>
    </xf>
    <xf numFmtId="167" fontId="6" fillId="3" borderId="64" xfId="2" applyNumberFormat="1" applyFont="1" applyFill="1" applyBorder="1" applyAlignment="1" applyProtection="1">
      <alignment horizontal="center" vertical="center" wrapText="1"/>
    </xf>
    <xf numFmtId="165" fontId="6" fillId="3" borderId="66" xfId="2" applyNumberFormat="1" applyFont="1" applyFill="1" applyBorder="1" applyAlignment="1" applyProtection="1">
      <alignment horizontal="center" vertical="center"/>
    </xf>
    <xf numFmtId="1" fontId="6" fillId="3" borderId="66" xfId="2" applyNumberFormat="1" applyFont="1" applyFill="1" applyBorder="1" applyAlignment="1" applyProtection="1">
      <alignment horizontal="center" vertical="center"/>
    </xf>
    <xf numFmtId="1" fontId="6" fillId="3" borderId="47" xfId="2" applyNumberFormat="1" applyFont="1" applyFill="1" applyBorder="1" applyAlignment="1" applyProtection="1">
      <alignment horizontal="center" vertical="center"/>
    </xf>
    <xf numFmtId="1" fontId="6" fillId="3" borderId="48" xfId="2" applyNumberFormat="1" applyFont="1" applyFill="1" applyBorder="1" applyAlignment="1" applyProtection="1">
      <alignment horizontal="center" vertical="center"/>
    </xf>
    <xf numFmtId="1" fontId="6" fillId="3" borderId="49" xfId="2" applyNumberFormat="1" applyFont="1" applyFill="1" applyBorder="1" applyAlignment="1" applyProtection="1">
      <alignment horizontal="center" vertical="center"/>
    </xf>
    <xf numFmtId="0" fontId="33" fillId="3" borderId="47" xfId="2" applyFont="1" applyFill="1" applyBorder="1" applyAlignment="1">
      <alignment horizontal="center" vertical="center" wrapText="1"/>
    </xf>
    <xf numFmtId="0" fontId="33" fillId="3" borderId="48" xfId="2" applyFont="1" applyFill="1" applyBorder="1" applyAlignment="1">
      <alignment horizontal="center" vertical="center" wrapText="1"/>
    </xf>
    <xf numFmtId="0" fontId="33" fillId="3" borderId="49" xfId="2" applyFont="1" applyFill="1" applyBorder="1" applyAlignment="1">
      <alignment horizontal="center" vertical="center" wrapText="1"/>
    </xf>
    <xf numFmtId="0" fontId="33" fillId="3" borderId="73" xfId="2" applyFont="1" applyFill="1" applyBorder="1" applyAlignment="1">
      <alignment horizontal="center" vertical="center" wrapText="1"/>
    </xf>
    <xf numFmtId="0" fontId="33" fillId="3" borderId="64" xfId="2" applyFont="1" applyFill="1" applyBorder="1" applyAlignment="1">
      <alignment horizontal="center" vertical="center" wrapText="1"/>
    </xf>
    <xf numFmtId="167" fontId="33" fillId="0" borderId="0" xfId="2" applyNumberFormat="1" applyFont="1" applyFill="1" applyBorder="1" applyAlignment="1" applyProtection="1">
      <alignment vertical="center"/>
    </xf>
    <xf numFmtId="49" fontId="6" fillId="3" borderId="65" xfId="0" applyNumberFormat="1" applyFont="1" applyFill="1" applyBorder="1" applyAlignment="1" applyProtection="1">
      <alignment horizontal="center" vertical="center"/>
    </xf>
    <xf numFmtId="49" fontId="6" fillId="3" borderId="4" xfId="2" applyNumberFormat="1" applyFont="1" applyFill="1" applyBorder="1" applyAlignment="1">
      <alignment vertical="center" wrapText="1"/>
    </xf>
    <xf numFmtId="0" fontId="6" fillId="3" borderId="5" xfId="2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167" fontId="6" fillId="3" borderId="3" xfId="2" applyNumberFormat="1" applyFont="1" applyFill="1" applyBorder="1" applyAlignment="1" applyProtection="1">
      <alignment horizontal="center" vertical="center" wrapText="1"/>
    </xf>
    <xf numFmtId="165" fontId="6" fillId="3" borderId="70" xfId="2" applyNumberFormat="1" applyFont="1" applyFill="1" applyBorder="1" applyAlignment="1" applyProtection="1">
      <alignment horizontal="center" vertical="center"/>
    </xf>
    <xf numFmtId="1" fontId="6" fillId="3" borderId="70" xfId="2" applyNumberFormat="1" applyFont="1" applyFill="1" applyBorder="1" applyAlignment="1" applyProtection="1">
      <alignment horizontal="center" vertical="center"/>
    </xf>
    <xf numFmtId="1" fontId="6" fillId="3" borderId="65" xfId="2" applyNumberFormat="1" applyFont="1" applyFill="1" applyBorder="1" applyAlignment="1" applyProtection="1">
      <alignment horizontal="center" vertical="center"/>
    </xf>
    <xf numFmtId="1" fontId="6" fillId="3" borderId="2" xfId="2" applyNumberFormat="1" applyFont="1" applyFill="1" applyBorder="1" applyAlignment="1" applyProtection="1">
      <alignment horizontal="center" vertical="center"/>
    </xf>
    <xf numFmtId="1" fontId="6" fillId="3" borderId="4" xfId="2" applyNumberFormat="1" applyFont="1" applyFill="1" applyBorder="1" applyAlignment="1" applyProtection="1">
      <alignment horizontal="center" vertical="center"/>
    </xf>
    <xf numFmtId="0" fontId="33" fillId="3" borderId="65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49" fontId="6" fillId="3" borderId="29" xfId="0" applyNumberFormat="1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165" fontId="34" fillId="0" borderId="17" xfId="2" applyNumberFormat="1" applyFont="1" applyFill="1" applyBorder="1" applyAlignment="1">
      <alignment horizontal="center" vertical="center" wrapText="1"/>
    </xf>
    <xf numFmtId="1" fontId="34" fillId="0" borderId="17" xfId="2" applyNumberFormat="1" applyFont="1" applyFill="1" applyBorder="1" applyAlignment="1">
      <alignment horizontal="center" vertical="center" wrapText="1"/>
    </xf>
    <xf numFmtId="1" fontId="34" fillId="0" borderId="16" xfId="2" applyNumberFormat="1" applyFont="1" applyFill="1" applyBorder="1" applyAlignment="1">
      <alignment horizontal="center" vertical="center" wrapText="1"/>
    </xf>
    <xf numFmtId="1" fontId="34" fillId="0" borderId="41" xfId="2" applyNumberFormat="1" applyFont="1" applyFill="1" applyBorder="1" applyAlignment="1">
      <alignment horizontal="center" vertical="center" wrapText="1"/>
    </xf>
    <xf numFmtId="167" fontId="35" fillId="0" borderId="0" xfId="2" applyNumberFormat="1" applyFont="1" applyFill="1" applyBorder="1" applyAlignment="1" applyProtection="1">
      <alignment vertical="center"/>
    </xf>
    <xf numFmtId="49" fontId="6" fillId="3" borderId="45" xfId="0" applyNumberFormat="1" applyFont="1" applyFill="1" applyBorder="1" applyAlignment="1" applyProtection="1">
      <alignment horizontal="center" vertical="center"/>
    </xf>
    <xf numFmtId="49" fontId="6" fillId="3" borderId="51" xfId="2" applyNumberFormat="1" applyFont="1" applyFill="1" applyBorder="1" applyAlignment="1">
      <alignment horizontal="left" vertical="center" wrapText="1"/>
    </xf>
    <xf numFmtId="0" fontId="6" fillId="3" borderId="47" xfId="2" applyFont="1" applyFill="1" applyBorder="1" applyAlignment="1">
      <alignment horizontal="center" vertical="center" wrapText="1"/>
    </xf>
    <xf numFmtId="0" fontId="6" fillId="3" borderId="48" xfId="2" applyFont="1" applyFill="1" applyBorder="1" applyAlignment="1">
      <alignment horizontal="center" vertical="center" wrapText="1"/>
    </xf>
    <xf numFmtId="0" fontId="6" fillId="3" borderId="64" xfId="2" applyFont="1" applyFill="1" applyBorder="1" applyAlignment="1">
      <alignment horizontal="center" vertical="center" wrapText="1"/>
    </xf>
    <xf numFmtId="168" fontId="36" fillId="3" borderId="49" xfId="2" applyNumberFormat="1" applyFont="1" applyFill="1" applyBorder="1" applyAlignment="1" applyProtection="1">
      <alignment horizontal="center" vertical="center"/>
    </xf>
    <xf numFmtId="169" fontId="6" fillId="3" borderId="45" xfId="2" applyNumberFormat="1" applyFont="1" applyFill="1" applyBorder="1" applyAlignment="1" applyProtection="1">
      <alignment horizontal="center" vertical="center"/>
    </xf>
    <xf numFmtId="0" fontId="6" fillId="3" borderId="66" xfId="2" applyFont="1" applyFill="1" applyBorder="1" applyAlignment="1">
      <alignment horizontal="center" vertical="center" wrapText="1"/>
    </xf>
    <xf numFmtId="0" fontId="6" fillId="3" borderId="49" xfId="2" applyFont="1" applyFill="1" applyBorder="1" applyAlignment="1">
      <alignment horizontal="center" vertical="center" wrapText="1"/>
    </xf>
    <xf numFmtId="0" fontId="33" fillId="3" borderId="46" xfId="2" applyFont="1" applyFill="1" applyBorder="1" applyAlignment="1">
      <alignment horizontal="center" vertical="center" wrapText="1"/>
    </xf>
    <xf numFmtId="167" fontId="33" fillId="3" borderId="49" xfId="2" applyNumberFormat="1" applyFont="1" applyFill="1" applyBorder="1" applyAlignment="1" applyProtection="1">
      <alignment horizontal="center" vertical="center"/>
    </xf>
    <xf numFmtId="49" fontId="6" fillId="3" borderId="19" xfId="0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horizontal="left" vertical="center" wrapText="1"/>
    </xf>
    <xf numFmtId="0" fontId="6" fillId="3" borderId="65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168" fontId="36" fillId="3" borderId="4" xfId="2" applyNumberFormat="1" applyFont="1" applyFill="1" applyBorder="1" applyAlignment="1" applyProtection="1">
      <alignment horizontal="center" vertical="center"/>
    </xf>
    <xf numFmtId="169" fontId="6" fillId="3" borderId="19" xfId="2" applyNumberFormat="1" applyFont="1" applyFill="1" applyBorder="1" applyAlignment="1" applyProtection="1">
      <alignment horizontal="center" vertical="center"/>
    </xf>
    <xf numFmtId="0" fontId="6" fillId="3" borderId="70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2" fillId="3" borderId="80" xfId="2" applyFont="1" applyFill="1" applyBorder="1" applyAlignment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/>
    </xf>
    <xf numFmtId="0" fontId="2" fillId="3" borderId="65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33" fillId="3" borderId="80" xfId="2" applyFont="1" applyFill="1" applyBorder="1" applyAlignment="1">
      <alignment horizontal="center" vertical="center" wrapText="1"/>
    </xf>
    <xf numFmtId="167" fontId="33" fillId="3" borderId="4" xfId="2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vertical="center" wrapText="1"/>
    </xf>
    <xf numFmtId="49" fontId="6" fillId="3" borderId="20" xfId="0" applyNumberFormat="1" applyFont="1" applyFill="1" applyBorder="1" applyAlignment="1" applyProtection="1">
      <alignment horizontal="center" vertical="center"/>
    </xf>
    <xf numFmtId="167" fontId="6" fillId="3" borderId="65" xfId="2" applyNumberFormat="1" applyFont="1" applyFill="1" applyBorder="1" applyAlignment="1" applyProtection="1">
      <alignment horizontal="center" vertical="center"/>
    </xf>
    <xf numFmtId="165" fontId="6" fillId="3" borderId="41" xfId="2" applyNumberFormat="1" applyFont="1" applyFill="1" applyBorder="1" applyAlignment="1">
      <alignment horizontal="center" vertical="center" wrapText="1"/>
    </xf>
    <xf numFmtId="1" fontId="6" fillId="3" borderId="41" xfId="2" applyNumberFormat="1" applyFont="1" applyFill="1" applyBorder="1" applyAlignment="1">
      <alignment horizontal="center" vertical="center" wrapText="1"/>
    </xf>
    <xf numFmtId="0" fontId="6" fillId="3" borderId="64" xfId="0" applyNumberFormat="1" applyFont="1" applyFill="1" applyBorder="1" applyAlignment="1" applyProtection="1">
      <alignment horizontal="left" vertical="center"/>
    </xf>
    <xf numFmtId="0" fontId="2" fillId="3" borderId="47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168" fontId="37" fillId="3" borderId="64" xfId="0" applyNumberFormat="1" applyFont="1" applyFill="1" applyBorder="1" applyAlignment="1" applyProtection="1">
      <alignment horizontal="center" vertical="center"/>
    </xf>
    <xf numFmtId="165" fontId="6" fillId="3" borderId="66" xfId="0" applyNumberFormat="1" applyFont="1" applyFill="1" applyBorder="1" applyAlignment="1" applyProtection="1">
      <alignment horizontal="center" vertical="center"/>
    </xf>
    <xf numFmtId="1" fontId="6" fillId="3" borderId="66" xfId="0" applyNumberFormat="1" applyFont="1" applyFill="1" applyBorder="1" applyAlignment="1">
      <alignment horizontal="center" vertical="center" wrapText="1"/>
    </xf>
    <xf numFmtId="165" fontId="6" fillId="3" borderId="47" xfId="2" applyNumberFormat="1" applyFont="1" applyFill="1" applyBorder="1" applyAlignment="1" applyProtection="1">
      <alignment horizontal="center" vertical="center"/>
    </xf>
    <xf numFmtId="165" fontId="6" fillId="3" borderId="48" xfId="2" applyNumberFormat="1" applyFont="1" applyFill="1" applyBorder="1" applyAlignment="1" applyProtection="1">
      <alignment horizontal="center" vertical="center"/>
    </xf>
    <xf numFmtId="1" fontId="6" fillId="3" borderId="64" xfId="2" applyNumberFormat="1" applyFont="1" applyFill="1" applyBorder="1" applyAlignment="1" applyProtection="1">
      <alignment horizontal="center" vertical="center"/>
    </xf>
    <xf numFmtId="0" fontId="6" fillId="3" borderId="7" xfId="0" applyNumberFormat="1" applyFont="1" applyFill="1" applyBorder="1" applyAlignment="1" applyProtection="1">
      <alignment horizontal="left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8" fontId="37" fillId="3" borderId="7" xfId="0" applyNumberFormat="1" applyFont="1" applyFill="1" applyBorder="1" applyAlignment="1" applyProtection="1">
      <alignment horizontal="center" vertical="center"/>
    </xf>
    <xf numFmtId="165" fontId="6" fillId="3" borderId="91" xfId="0" applyNumberFormat="1" applyFont="1" applyFill="1" applyBorder="1" applyAlignment="1" applyProtection="1">
      <alignment horizontal="center" vertical="center"/>
    </xf>
    <xf numFmtId="1" fontId="6" fillId="3" borderId="91" xfId="0" applyNumberFormat="1" applyFont="1" applyFill="1" applyBorder="1" applyAlignment="1">
      <alignment horizontal="center" vertical="center" wrapText="1"/>
    </xf>
    <xf numFmtId="0" fontId="6" fillId="3" borderId="29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165" fontId="6" fillId="3" borderId="29" xfId="2" applyNumberFormat="1" applyFont="1" applyFill="1" applyBorder="1" applyAlignment="1" applyProtection="1">
      <alignment horizontal="center" vertical="center"/>
    </xf>
    <xf numFmtId="165" fontId="6" fillId="3" borderId="8" xfId="2" applyNumberFormat="1" applyFont="1" applyFill="1" applyBorder="1" applyAlignment="1" applyProtection="1">
      <alignment horizontal="center" vertical="center"/>
    </xf>
    <xf numFmtId="1" fontId="6" fillId="3" borderId="7" xfId="2" applyNumberFormat="1" applyFont="1" applyFill="1" applyBorder="1" applyAlignment="1" applyProtection="1">
      <alignment horizontal="center" vertical="center"/>
    </xf>
    <xf numFmtId="1" fontId="6" fillId="3" borderId="11" xfId="2" applyNumberFormat="1" applyFont="1" applyFill="1" applyBorder="1" applyAlignment="1" applyProtection="1">
      <alignment horizontal="center" vertical="center"/>
    </xf>
    <xf numFmtId="165" fontId="6" fillId="3" borderId="60" xfId="2" applyNumberFormat="1" applyFont="1" applyFill="1" applyBorder="1" applyAlignment="1" applyProtection="1">
      <alignment horizontal="center" vertical="center"/>
    </xf>
    <xf numFmtId="1" fontId="6" fillId="3" borderId="41" xfId="0" applyNumberFormat="1" applyFont="1" applyFill="1" applyBorder="1" applyAlignment="1" applyProtection="1">
      <alignment horizontal="center" vertical="center"/>
    </xf>
    <xf numFmtId="168" fontId="6" fillId="3" borderId="66" xfId="0" applyNumberFormat="1" applyFont="1" applyFill="1" applyBorder="1" applyAlignment="1" applyProtection="1">
      <alignment horizontal="left" vertical="center" wrapText="1"/>
    </xf>
    <xf numFmtId="168" fontId="2" fillId="3" borderId="47" xfId="0" applyNumberFormat="1" applyFont="1" applyFill="1" applyBorder="1" applyAlignment="1" applyProtection="1">
      <alignment horizontal="center" vertical="center"/>
    </xf>
    <xf numFmtId="168" fontId="2" fillId="3" borderId="48" xfId="0" applyNumberFormat="1" applyFont="1" applyFill="1" applyBorder="1" applyAlignment="1" applyProtection="1">
      <alignment horizontal="center" vertical="center"/>
    </xf>
    <xf numFmtId="168" fontId="2" fillId="3" borderId="64" xfId="0" applyNumberFormat="1" applyFont="1" applyFill="1" applyBorder="1" applyAlignment="1" applyProtection="1">
      <alignment horizontal="center" vertical="center"/>
    </xf>
    <xf numFmtId="168" fontId="6" fillId="3" borderId="66" xfId="0" applyNumberFormat="1" applyFont="1" applyFill="1" applyBorder="1" applyAlignment="1" applyProtection="1">
      <alignment horizontal="center" vertical="center"/>
    </xf>
    <xf numFmtId="0" fontId="6" fillId="3" borderId="4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left" vertical="top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64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168" fontId="6" fillId="3" borderId="91" xfId="0" applyNumberFormat="1" applyFont="1" applyFill="1" applyBorder="1" applyAlignment="1" applyProtection="1">
      <alignment horizontal="left" vertical="center" wrapText="1"/>
    </xf>
    <xf numFmtId="168" fontId="2" fillId="3" borderId="29" xfId="0" applyNumberFormat="1" applyFont="1" applyFill="1" applyBorder="1" applyAlignment="1" applyProtection="1">
      <alignment horizontal="center" vertical="center"/>
    </xf>
    <xf numFmtId="168" fontId="2" fillId="3" borderId="8" xfId="0" applyNumberFormat="1" applyFont="1" applyFill="1" applyBorder="1" applyAlignment="1" applyProtection="1">
      <alignment horizontal="center" vertical="center"/>
    </xf>
    <xf numFmtId="168" fontId="2" fillId="3" borderId="7" xfId="0" applyNumberFormat="1" applyFont="1" applyFill="1" applyBorder="1" applyAlignment="1" applyProtection="1">
      <alignment horizontal="center" vertical="center"/>
    </xf>
    <xf numFmtId="168" fontId="6" fillId="3" borderId="91" xfId="0" applyNumberFormat="1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165" fontId="6" fillId="3" borderId="99" xfId="0" applyNumberFormat="1" applyFont="1" applyFill="1" applyBorder="1" applyAlignment="1" applyProtection="1">
      <alignment horizontal="center" vertical="center"/>
    </xf>
    <xf numFmtId="1" fontId="6" fillId="3" borderId="99" xfId="0" applyNumberFormat="1" applyFont="1" applyFill="1" applyBorder="1" applyAlignment="1" applyProtection="1">
      <alignment horizontal="center" vertical="center"/>
    </xf>
    <xf numFmtId="1" fontId="6" fillId="3" borderId="17" xfId="0" applyNumberFormat="1" applyFont="1" applyFill="1" applyBorder="1" applyAlignment="1" applyProtection="1">
      <alignment horizontal="center" vertical="center"/>
    </xf>
    <xf numFmtId="165" fontId="6" fillId="3" borderId="63" xfId="2" applyNumberFormat="1" applyFont="1" applyFill="1" applyBorder="1" applyAlignment="1">
      <alignment horizontal="center" vertical="center" wrapText="1"/>
    </xf>
    <xf numFmtId="1" fontId="6" fillId="3" borderId="63" xfId="2" applyNumberFormat="1" applyFont="1" applyFill="1" applyBorder="1" applyAlignment="1">
      <alignment horizontal="center" vertical="center" wrapText="1"/>
    </xf>
    <xf numFmtId="165" fontId="6" fillId="3" borderId="17" xfId="2" applyNumberFormat="1" applyFont="1" applyFill="1" applyBorder="1" applyAlignment="1">
      <alignment horizontal="center" vertical="center" wrapText="1"/>
    </xf>
    <xf numFmtId="1" fontId="6" fillId="3" borderId="17" xfId="2" applyNumberFormat="1" applyFont="1" applyFill="1" applyBorder="1" applyAlignment="1">
      <alignment horizontal="center" vertical="center" wrapText="1"/>
    </xf>
    <xf numFmtId="49" fontId="2" fillId="0" borderId="45" xfId="0" applyNumberFormat="1" applyFont="1" applyBorder="1" applyAlignment="1">
      <alignment vertical="center" wrapText="1"/>
    </xf>
    <xf numFmtId="0" fontId="2" fillId="0" borderId="73" xfId="0" applyFont="1" applyBorder="1" applyAlignment="1">
      <alignment horizontal="center" vertical="center"/>
    </xf>
    <xf numFmtId="169" fontId="2" fillId="0" borderId="45" xfId="0" applyNumberFormat="1" applyFont="1" applyBorder="1" applyAlignment="1">
      <alignment horizontal="center" vertical="center"/>
    </xf>
    <xf numFmtId="1" fontId="2" fillId="0" borderId="46" xfId="0" applyNumberFormat="1" applyFont="1" applyBorder="1" applyAlignment="1">
      <alignment horizontal="center" vertical="center" wrapText="1"/>
    </xf>
    <xf numFmtId="167" fontId="35" fillId="0" borderId="0" xfId="0" applyNumberFormat="1" applyFont="1" applyAlignment="1">
      <alignment vertical="center"/>
    </xf>
    <xf numFmtId="49" fontId="2" fillId="0" borderId="19" xfId="0" applyNumberFormat="1" applyFont="1" applyBorder="1" applyAlignment="1">
      <alignment vertical="center" wrapText="1"/>
    </xf>
    <xf numFmtId="1" fontId="2" fillId="0" borderId="67" xfId="0" applyNumberFormat="1" applyFont="1" applyBorder="1" applyAlignment="1">
      <alignment horizontal="center" vertical="center"/>
    </xf>
    <xf numFmtId="49" fontId="2" fillId="0" borderId="67" xfId="0" applyNumberFormat="1" applyFont="1" applyBorder="1" applyAlignment="1">
      <alignment horizontal="center" vertical="center"/>
    </xf>
    <xf numFmtId="49" fontId="2" fillId="0" borderId="79" xfId="0" applyNumberFormat="1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69" fontId="2" fillId="0" borderId="30" xfId="0" applyNumberFormat="1" applyFont="1" applyBorder="1" applyAlignment="1">
      <alignment horizontal="center" vertical="center"/>
    </xf>
    <xf numFmtId="168" fontId="2" fillId="0" borderId="79" xfId="0" applyNumberFormat="1" applyFont="1" applyBorder="1" applyAlignment="1">
      <alignment horizontal="center" vertical="center"/>
    </xf>
    <xf numFmtId="168" fontId="2" fillId="0" borderId="69" xfId="0" applyNumberFormat="1" applyFont="1" applyBorder="1" applyAlignment="1">
      <alignment horizontal="center" vertical="center"/>
    </xf>
    <xf numFmtId="168" fontId="2" fillId="0" borderId="67" xfId="0" applyNumberFormat="1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49" fontId="2" fillId="0" borderId="19" xfId="2" applyNumberFormat="1" applyFont="1" applyFill="1" applyBorder="1" applyAlignment="1">
      <alignment vertical="center" wrapText="1"/>
    </xf>
    <xf numFmtId="1" fontId="2" fillId="0" borderId="5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center"/>
    </xf>
    <xf numFmtId="169" fontId="2" fillId="0" borderId="19" xfId="2" applyNumberFormat="1" applyFont="1" applyFill="1" applyBorder="1" applyAlignment="1" applyProtection="1">
      <alignment horizontal="center" vertical="center"/>
    </xf>
    <xf numFmtId="1" fontId="2" fillId="0" borderId="70" xfId="2" applyNumberFormat="1" applyFont="1" applyFill="1" applyBorder="1" applyAlignment="1">
      <alignment horizontal="center" vertical="center"/>
    </xf>
    <xf numFmtId="1" fontId="2" fillId="0" borderId="65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vertical="center" wrapText="1"/>
    </xf>
    <xf numFmtId="0" fontId="2" fillId="0" borderId="65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5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/>
    </xf>
    <xf numFmtId="49" fontId="2" fillId="0" borderId="57" xfId="2" applyNumberFormat="1" applyFont="1" applyFill="1" applyBorder="1" applyAlignment="1">
      <alignment vertical="center" wrapText="1"/>
    </xf>
    <xf numFmtId="1" fontId="2" fillId="0" borderId="58" xfId="2" applyNumberFormat="1" applyFont="1" applyFill="1" applyBorder="1" applyAlignment="1">
      <alignment horizontal="center" vertical="center"/>
    </xf>
    <xf numFmtId="49" fontId="2" fillId="0" borderId="54" xfId="2" applyNumberFormat="1" applyFont="1" applyFill="1" applyBorder="1" applyAlignment="1">
      <alignment horizontal="center" vertical="center"/>
    </xf>
    <xf numFmtId="49" fontId="2" fillId="0" borderId="59" xfId="2" applyNumberFormat="1" applyFont="1" applyFill="1" applyBorder="1" applyAlignment="1">
      <alignment horizontal="center" vertical="center"/>
    </xf>
    <xf numFmtId="0" fontId="2" fillId="0" borderId="59" xfId="2" applyNumberFormat="1" applyFont="1" applyFill="1" applyBorder="1" applyAlignment="1">
      <alignment horizontal="center" vertical="center"/>
    </xf>
    <xf numFmtId="169" fontId="2" fillId="0" borderId="57" xfId="2" applyNumberFormat="1" applyFont="1" applyFill="1" applyBorder="1" applyAlignment="1" applyProtection="1">
      <alignment horizontal="center" vertical="center"/>
    </xf>
    <xf numFmtId="1" fontId="2" fillId="0" borderId="87" xfId="2" applyNumberFormat="1" applyFont="1" applyFill="1" applyBorder="1" applyAlignment="1">
      <alignment horizontal="center" vertical="center"/>
    </xf>
    <xf numFmtId="1" fontId="2" fillId="0" borderId="53" xfId="2" applyNumberFormat="1" applyFont="1" applyFill="1" applyBorder="1" applyAlignment="1" applyProtection="1">
      <alignment horizontal="center" vertical="center"/>
    </xf>
    <xf numFmtId="1" fontId="2" fillId="0" borderId="54" xfId="2" applyNumberFormat="1" applyFont="1" applyFill="1" applyBorder="1" applyAlignment="1">
      <alignment horizontal="center" vertical="center"/>
    </xf>
    <xf numFmtId="0" fontId="2" fillId="0" borderId="54" xfId="2" applyNumberFormat="1" applyFont="1" applyFill="1" applyBorder="1" applyAlignment="1">
      <alignment horizontal="center" vertical="center"/>
    </xf>
    <xf numFmtId="1" fontId="2" fillId="0" borderId="59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>
      <alignment horizontal="center" vertical="center" wrapText="1"/>
    </xf>
    <xf numFmtId="0" fontId="2" fillId="0" borderId="54" xfId="2" applyNumberFormat="1" applyFont="1" applyFill="1" applyBorder="1" applyAlignment="1">
      <alignment horizontal="center" vertical="center" wrapText="1"/>
    </xf>
    <xf numFmtId="0" fontId="2" fillId="0" borderId="55" xfId="2" applyNumberFormat="1" applyFont="1" applyFill="1" applyBorder="1" applyAlignment="1">
      <alignment horizontal="center" vertical="center" wrapText="1"/>
    </xf>
    <xf numFmtId="0" fontId="2" fillId="0" borderId="58" xfId="2" applyNumberFormat="1" applyFont="1" applyFill="1" applyBorder="1" applyAlignment="1">
      <alignment horizontal="center" vertical="center" wrapText="1"/>
    </xf>
    <xf numFmtId="0" fontId="2" fillId="0" borderId="55" xfId="2" applyNumberFormat="1" applyFont="1" applyFill="1" applyBorder="1" applyAlignment="1" applyProtection="1">
      <alignment horizontal="center" vertical="center"/>
    </xf>
    <xf numFmtId="165" fontId="6" fillId="3" borderId="41" xfId="2" applyNumberFormat="1" applyFont="1" applyFill="1" applyBorder="1" applyAlignment="1" applyProtection="1">
      <alignment horizontal="center" vertical="center"/>
    </xf>
    <xf numFmtId="1" fontId="6" fillId="3" borderId="41" xfId="2" applyNumberFormat="1" applyFont="1" applyFill="1" applyBorder="1" applyAlignment="1" applyProtection="1">
      <alignment horizontal="center" vertical="center"/>
    </xf>
    <xf numFmtId="1" fontId="6" fillId="3" borderId="14" xfId="2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81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84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 applyProtection="1">
      <alignment vertical="center"/>
    </xf>
    <xf numFmtId="167" fontId="2" fillId="3" borderId="0" xfId="2" applyNumberFormat="1" applyFont="1" applyFill="1" applyBorder="1" applyAlignment="1" applyProtection="1">
      <alignment horizontal="right" vertical="center"/>
    </xf>
    <xf numFmtId="165" fontId="2" fillId="3" borderId="0" xfId="2" applyNumberFormat="1" applyFont="1" applyFill="1" applyBorder="1" applyAlignment="1" applyProtection="1">
      <alignment horizontal="center" vertical="center"/>
    </xf>
    <xf numFmtId="169" fontId="2" fillId="3" borderId="0" xfId="2" applyNumberFormat="1" applyFont="1" applyFill="1" applyBorder="1" applyAlignment="1" applyProtection="1">
      <alignment horizontal="center" vertical="center"/>
    </xf>
    <xf numFmtId="167" fontId="2" fillId="3" borderId="0" xfId="2" applyNumberFormat="1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right" vertical="center"/>
    </xf>
    <xf numFmtId="0" fontId="2" fillId="3" borderId="0" xfId="2" applyFont="1" applyFill="1" applyBorder="1" applyAlignment="1">
      <alignment horizontal="left" wrapText="1"/>
    </xf>
    <xf numFmtId="0" fontId="2" fillId="3" borderId="0" xfId="2" applyFont="1" applyFill="1" applyBorder="1" applyAlignment="1">
      <alignment horizontal="center" wrapText="1"/>
    </xf>
    <xf numFmtId="0" fontId="33" fillId="3" borderId="0" xfId="2" applyNumberFormat="1" applyFont="1" applyFill="1" applyBorder="1" applyAlignment="1" applyProtection="1">
      <alignment horizontal="center" vertical="center"/>
    </xf>
    <xf numFmtId="167" fontId="35" fillId="3" borderId="0" xfId="2" applyNumberFormat="1" applyFont="1" applyFill="1" applyBorder="1" applyAlignment="1" applyProtection="1">
      <alignment vertical="center"/>
    </xf>
    <xf numFmtId="167" fontId="35" fillId="3" borderId="0" xfId="2" applyNumberFormat="1" applyFont="1" applyFill="1" applyBorder="1" applyAlignment="1" applyProtection="1">
      <alignment horizontal="center" vertical="center" wrapText="1"/>
    </xf>
    <xf numFmtId="0" fontId="35" fillId="3" borderId="0" xfId="2" applyNumberFormat="1" applyFont="1" applyFill="1" applyBorder="1" applyAlignment="1" applyProtection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164" fontId="6" fillId="0" borderId="32" xfId="0" applyNumberFormat="1" applyFont="1" applyFill="1" applyBorder="1" applyAlignment="1" applyProtection="1">
      <alignment horizontal="center" vertical="center" textRotation="90" wrapText="1"/>
    </xf>
    <xf numFmtId="164" fontId="6" fillId="0" borderId="33" xfId="0" applyNumberFormat="1" applyFont="1" applyFill="1" applyBorder="1" applyAlignment="1" applyProtection="1">
      <alignment horizontal="center" vertical="center" textRotation="90" wrapText="1"/>
    </xf>
    <xf numFmtId="164" fontId="6" fillId="0" borderId="92" xfId="0" applyNumberFormat="1" applyFont="1" applyFill="1" applyBorder="1" applyAlignment="1" applyProtection="1">
      <alignment horizontal="center" vertical="center" textRotation="90" wrapText="1"/>
    </xf>
    <xf numFmtId="164" fontId="6" fillId="0" borderId="93" xfId="0" applyNumberFormat="1" applyFont="1" applyFill="1" applyBorder="1" applyAlignment="1" applyProtection="1">
      <alignment horizontal="center" vertical="center" textRotation="90" wrapText="1"/>
    </xf>
    <xf numFmtId="164" fontId="6" fillId="0" borderId="110" xfId="0" applyNumberFormat="1" applyFont="1" applyFill="1" applyBorder="1" applyAlignment="1" applyProtection="1">
      <alignment horizontal="center" vertical="center" textRotation="90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3" borderId="0" xfId="0" applyFont="1" applyFill="1" applyBorder="1" applyAlignment="1" applyProtection="1">
      <alignment horizontal="right" vertical="center"/>
    </xf>
    <xf numFmtId="1" fontId="2" fillId="0" borderId="80" xfId="0" applyNumberFormat="1" applyFont="1" applyBorder="1" applyAlignment="1">
      <alignment horizontal="center" vertical="center"/>
    </xf>
    <xf numFmtId="165" fontId="2" fillId="0" borderId="80" xfId="0" applyNumberFormat="1" applyFont="1" applyBorder="1" applyAlignment="1">
      <alignment horizontal="center" vertical="center"/>
    </xf>
    <xf numFmtId="164" fontId="6" fillId="0" borderId="60" xfId="0" applyNumberFormat="1" applyFont="1" applyFill="1" applyBorder="1" applyAlignment="1" applyProtection="1">
      <alignment horizontal="center" vertical="center"/>
    </xf>
    <xf numFmtId="164" fontId="6" fillId="0" borderId="84" xfId="0" applyNumberFormat="1" applyFont="1" applyFill="1" applyBorder="1" applyAlignment="1" applyProtection="1">
      <alignment horizontal="center" vertical="center"/>
    </xf>
    <xf numFmtId="164" fontId="6" fillId="0" borderId="115" xfId="0" applyNumberFormat="1" applyFont="1" applyFill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5" fontId="2" fillId="4" borderId="70" xfId="0" applyNumberFormat="1" applyFont="1" applyFill="1" applyBorder="1" applyAlignment="1">
      <alignment horizontal="center" vertical="center"/>
    </xf>
    <xf numFmtId="165" fontId="2" fillId="4" borderId="66" xfId="0" applyNumberFormat="1" applyFont="1" applyFill="1" applyBorder="1" applyAlignment="1">
      <alignment horizontal="center" vertical="center"/>
    </xf>
    <xf numFmtId="164" fontId="6" fillId="0" borderId="118" xfId="0" applyNumberFormat="1" applyFont="1" applyFill="1" applyBorder="1" applyAlignment="1" applyProtection="1">
      <alignment horizontal="center" vertical="center"/>
    </xf>
    <xf numFmtId="0" fontId="0" fillId="0" borderId="2" xfId="0" applyBorder="1"/>
    <xf numFmtId="0" fontId="2" fillId="0" borderId="2" xfId="0" applyFont="1" applyBorder="1"/>
    <xf numFmtId="49" fontId="2" fillId="0" borderId="2" xfId="0" applyNumberFormat="1" applyFont="1" applyBorder="1"/>
    <xf numFmtId="49" fontId="0" fillId="0" borderId="2" xfId="0" applyNumberFormat="1" applyBorder="1"/>
    <xf numFmtId="0" fontId="2" fillId="0" borderId="119" xfId="0" applyFont="1" applyBorder="1"/>
    <xf numFmtId="0" fontId="0" fillId="0" borderId="119" xfId="0" applyBorder="1"/>
    <xf numFmtId="0" fontId="0" fillId="0" borderId="2" xfId="0" applyFill="1" applyBorder="1"/>
    <xf numFmtId="0" fontId="0" fillId="0" borderId="79" xfId="0" applyBorder="1" applyAlignment="1"/>
    <xf numFmtId="164" fontId="6" fillId="0" borderId="18" xfId="0" applyNumberFormat="1" applyFont="1" applyFill="1" applyBorder="1" applyAlignment="1" applyProtection="1">
      <alignment horizontal="center" vertical="center"/>
    </xf>
    <xf numFmtId="49" fontId="39" fillId="3" borderId="47" xfId="0" applyNumberFormat="1" applyFont="1" applyFill="1" applyBorder="1" applyAlignment="1" applyProtection="1">
      <alignment horizontal="center" vertical="center"/>
    </xf>
    <xf numFmtId="49" fontId="39" fillId="3" borderId="49" xfId="2" applyNumberFormat="1" applyFont="1" applyFill="1" applyBorder="1" applyAlignment="1">
      <alignment vertical="center" wrapText="1"/>
    </xf>
    <xf numFmtId="0" fontId="39" fillId="3" borderId="73" xfId="2" applyFont="1" applyFill="1" applyBorder="1" applyAlignment="1">
      <alignment horizontal="center" vertical="center" wrapText="1"/>
    </xf>
    <xf numFmtId="49" fontId="39" fillId="3" borderId="48" xfId="2" applyNumberFormat="1" applyFont="1" applyFill="1" applyBorder="1" applyAlignment="1">
      <alignment horizontal="center" vertical="center" wrapText="1"/>
    </xf>
    <xf numFmtId="167" fontId="39" fillId="3" borderId="64" xfId="2" applyNumberFormat="1" applyFont="1" applyFill="1" applyBorder="1" applyAlignment="1" applyProtection="1">
      <alignment horizontal="center" vertical="center" wrapText="1"/>
    </xf>
    <xf numFmtId="165" fontId="39" fillId="3" borderId="66" xfId="2" applyNumberFormat="1" applyFont="1" applyFill="1" applyBorder="1" applyAlignment="1" applyProtection="1">
      <alignment horizontal="center" vertical="center"/>
    </xf>
    <xf numFmtId="1" fontId="39" fillId="3" borderId="48" xfId="2" applyNumberFormat="1" applyFont="1" applyFill="1" applyBorder="1" applyAlignment="1" applyProtection="1">
      <alignment horizontal="center" vertical="center"/>
    </xf>
    <xf numFmtId="1" fontId="39" fillId="3" borderId="49" xfId="2" applyNumberFormat="1" applyFont="1" applyFill="1" applyBorder="1" applyAlignment="1" applyProtection="1">
      <alignment horizontal="center" vertical="center"/>
    </xf>
    <xf numFmtId="0" fontId="40" fillId="3" borderId="47" xfId="2" applyFont="1" applyFill="1" applyBorder="1" applyAlignment="1">
      <alignment horizontal="center" vertical="center" wrapText="1"/>
    </xf>
    <xf numFmtId="0" fontId="40" fillId="3" borderId="48" xfId="2" applyFont="1" applyFill="1" applyBorder="1" applyAlignment="1">
      <alignment horizontal="center" vertical="center" wrapText="1"/>
    </xf>
    <xf numFmtId="0" fontId="40" fillId="3" borderId="49" xfId="2" applyFont="1" applyFill="1" applyBorder="1" applyAlignment="1">
      <alignment horizontal="center" vertical="center" wrapText="1"/>
    </xf>
    <xf numFmtId="0" fontId="40" fillId="3" borderId="73" xfId="2" applyFont="1" applyFill="1" applyBorder="1" applyAlignment="1">
      <alignment horizontal="center" vertical="center" wrapText="1"/>
    </xf>
    <xf numFmtId="0" fontId="40" fillId="3" borderId="64" xfId="2" applyFont="1" applyFill="1" applyBorder="1" applyAlignment="1">
      <alignment horizontal="center" vertical="center" wrapText="1"/>
    </xf>
    <xf numFmtId="167" fontId="40" fillId="0" borderId="0" xfId="2" applyNumberFormat="1" applyFont="1" applyFill="1" applyBorder="1" applyAlignment="1" applyProtection="1">
      <alignment vertical="center"/>
    </xf>
    <xf numFmtId="49" fontId="39" fillId="3" borderId="65" xfId="0" applyNumberFormat="1" applyFont="1" applyFill="1" applyBorder="1" applyAlignment="1" applyProtection="1">
      <alignment horizontal="center" vertical="center"/>
    </xf>
    <xf numFmtId="49" fontId="39" fillId="3" borderId="4" xfId="2" applyNumberFormat="1" applyFont="1" applyFill="1" applyBorder="1" applyAlignment="1">
      <alignment vertical="center" wrapText="1"/>
    </xf>
    <xf numFmtId="0" fontId="39" fillId="3" borderId="5" xfId="2" applyFont="1" applyFill="1" applyBorder="1" applyAlignment="1">
      <alignment horizontal="center" vertical="center" wrapText="1"/>
    </xf>
    <xf numFmtId="49" fontId="39" fillId="3" borderId="2" xfId="2" applyNumberFormat="1" applyFont="1" applyFill="1" applyBorder="1" applyAlignment="1">
      <alignment horizontal="center" vertical="center" wrapText="1"/>
    </xf>
    <xf numFmtId="167" fontId="39" fillId="3" borderId="3" xfId="2" applyNumberFormat="1" applyFont="1" applyFill="1" applyBorder="1" applyAlignment="1" applyProtection="1">
      <alignment horizontal="center" vertical="center" wrapText="1"/>
    </xf>
    <xf numFmtId="165" fontId="39" fillId="3" borderId="70" xfId="2" applyNumberFormat="1" applyFont="1" applyFill="1" applyBorder="1" applyAlignment="1" applyProtection="1">
      <alignment horizontal="center" vertical="center"/>
    </xf>
    <xf numFmtId="1" fontId="39" fillId="3" borderId="2" xfId="2" applyNumberFormat="1" applyFont="1" applyFill="1" applyBorder="1" applyAlignment="1" applyProtection="1">
      <alignment horizontal="center" vertical="center"/>
    </xf>
    <xf numFmtId="1" fontId="39" fillId="3" borderId="4" xfId="2" applyNumberFormat="1" applyFont="1" applyFill="1" applyBorder="1" applyAlignment="1" applyProtection="1">
      <alignment horizontal="center" vertical="center"/>
    </xf>
    <xf numFmtId="0" fontId="40" fillId="3" borderId="65" xfId="2" applyFont="1" applyFill="1" applyBorder="1" applyAlignment="1">
      <alignment horizontal="center" vertical="center" wrapText="1"/>
    </xf>
    <xf numFmtId="0" fontId="40" fillId="3" borderId="2" xfId="2" applyFont="1" applyFill="1" applyBorder="1" applyAlignment="1">
      <alignment horizontal="center" vertical="center" wrapText="1"/>
    </xf>
    <xf numFmtId="0" fontId="40" fillId="3" borderId="4" xfId="2" applyFont="1" applyFill="1" applyBorder="1" applyAlignment="1">
      <alignment horizontal="center" vertical="center" wrapText="1"/>
    </xf>
    <xf numFmtId="0" fontId="40" fillId="3" borderId="5" xfId="2" applyFont="1" applyFill="1" applyBorder="1" applyAlignment="1">
      <alignment horizontal="center" vertical="center" wrapText="1"/>
    </xf>
    <xf numFmtId="0" fontId="40" fillId="3" borderId="3" xfId="2" applyFont="1" applyFill="1" applyBorder="1" applyAlignment="1">
      <alignment horizontal="center" vertical="center" wrapText="1"/>
    </xf>
    <xf numFmtId="49" fontId="39" fillId="3" borderId="45" xfId="0" applyNumberFormat="1" applyFont="1" applyFill="1" applyBorder="1" applyAlignment="1" applyProtection="1">
      <alignment horizontal="center" vertical="center"/>
    </xf>
    <xf numFmtId="49" fontId="39" fillId="3" borderId="51" xfId="2" applyNumberFormat="1" applyFont="1" applyFill="1" applyBorder="1" applyAlignment="1">
      <alignment horizontal="left" vertical="center" wrapText="1"/>
    </xf>
    <xf numFmtId="0" fontId="39" fillId="3" borderId="47" xfId="2" applyFont="1" applyFill="1" applyBorder="1" applyAlignment="1">
      <alignment horizontal="center" vertical="center" wrapText="1"/>
    </xf>
    <xf numFmtId="0" fontId="39" fillId="3" borderId="48" xfId="2" applyFont="1" applyFill="1" applyBorder="1" applyAlignment="1">
      <alignment horizontal="center" vertical="center" wrapText="1"/>
    </xf>
    <xf numFmtId="0" fontId="39" fillId="3" borderId="64" xfId="2" applyFont="1" applyFill="1" applyBorder="1" applyAlignment="1">
      <alignment horizontal="center" vertical="center" wrapText="1"/>
    </xf>
    <xf numFmtId="168" fontId="41" fillId="3" borderId="49" xfId="2" applyNumberFormat="1" applyFont="1" applyFill="1" applyBorder="1" applyAlignment="1" applyProtection="1">
      <alignment horizontal="center" vertical="center"/>
    </xf>
    <xf numFmtId="169" fontId="39" fillId="3" borderId="45" xfId="2" applyNumberFormat="1" applyFont="1" applyFill="1" applyBorder="1" applyAlignment="1" applyProtection="1">
      <alignment horizontal="center" vertical="center"/>
    </xf>
    <xf numFmtId="0" fontId="39" fillId="3" borderId="49" xfId="2" applyFont="1" applyFill="1" applyBorder="1" applyAlignment="1">
      <alignment horizontal="center" vertical="center" wrapText="1"/>
    </xf>
    <xf numFmtId="49" fontId="42" fillId="3" borderId="73" xfId="2" applyNumberFormat="1" applyFont="1" applyFill="1" applyBorder="1" applyAlignment="1">
      <alignment horizontal="center" vertical="center" wrapText="1"/>
    </xf>
    <xf numFmtId="49" fontId="42" fillId="3" borderId="46" xfId="2" applyNumberFormat="1" applyFont="1" applyFill="1" applyBorder="1" applyAlignment="1">
      <alignment horizontal="center" vertical="center" wrapText="1"/>
    </xf>
    <xf numFmtId="49" fontId="42" fillId="3" borderId="49" xfId="2" applyNumberFormat="1" applyFont="1" applyFill="1" applyBorder="1" applyAlignment="1" applyProtection="1">
      <alignment horizontal="center" vertical="center"/>
    </xf>
    <xf numFmtId="0" fontId="42" fillId="3" borderId="47" xfId="2" applyFont="1" applyFill="1" applyBorder="1" applyAlignment="1">
      <alignment horizontal="center" vertical="center" wrapText="1"/>
    </xf>
    <xf numFmtId="0" fontId="42" fillId="3" borderId="49" xfId="2" applyFont="1" applyFill="1" applyBorder="1" applyAlignment="1">
      <alignment horizontal="center" vertical="center" wrapText="1"/>
    </xf>
    <xf numFmtId="167" fontId="43" fillId="0" borderId="0" xfId="2" applyNumberFormat="1" applyFont="1" applyFill="1" applyBorder="1" applyAlignment="1" applyProtection="1">
      <alignment vertical="center"/>
    </xf>
    <xf numFmtId="49" fontId="39" fillId="3" borderId="19" xfId="0" applyNumberFormat="1" applyFont="1" applyFill="1" applyBorder="1" applyAlignment="1" applyProtection="1">
      <alignment horizontal="center" vertical="center"/>
    </xf>
    <xf numFmtId="49" fontId="39" fillId="3" borderId="10" xfId="2" applyNumberFormat="1" applyFont="1" applyFill="1" applyBorder="1" applyAlignment="1">
      <alignment horizontal="left" vertical="center" wrapText="1"/>
    </xf>
    <xf numFmtId="0" fontId="39" fillId="3" borderId="65" xfId="2" applyFont="1" applyFill="1" applyBorder="1" applyAlignment="1">
      <alignment horizontal="center" vertical="center" wrapText="1"/>
    </xf>
    <xf numFmtId="0" fontId="39" fillId="3" borderId="2" xfId="2" applyFont="1" applyFill="1" applyBorder="1" applyAlignment="1">
      <alignment horizontal="center" vertical="center" wrapText="1"/>
    </xf>
    <xf numFmtId="0" fontId="39" fillId="3" borderId="3" xfId="2" applyFont="1" applyFill="1" applyBorder="1" applyAlignment="1">
      <alignment horizontal="center" vertical="center" wrapText="1"/>
    </xf>
    <xf numFmtId="168" fontId="41" fillId="3" borderId="4" xfId="2" applyNumberFormat="1" applyFont="1" applyFill="1" applyBorder="1" applyAlignment="1" applyProtection="1">
      <alignment horizontal="center" vertical="center"/>
    </xf>
    <xf numFmtId="169" fontId="39" fillId="3" borderId="19" xfId="2" applyNumberFormat="1" applyFont="1" applyFill="1" applyBorder="1" applyAlignment="1" applyProtection="1">
      <alignment horizontal="center" vertical="center"/>
    </xf>
    <xf numFmtId="0" fontId="39" fillId="3" borderId="4" xfId="2" applyFont="1" applyFill="1" applyBorder="1" applyAlignment="1">
      <alignment horizontal="center" vertical="center" wrapText="1"/>
    </xf>
    <xf numFmtId="49" fontId="40" fillId="3" borderId="5" xfId="2" applyNumberFormat="1" applyFont="1" applyFill="1" applyBorder="1" applyAlignment="1">
      <alignment horizontal="center" vertical="center" wrapText="1"/>
    </xf>
    <xf numFmtId="49" fontId="40" fillId="3" borderId="80" xfId="2" applyNumberFormat="1" applyFont="1" applyFill="1" applyBorder="1" applyAlignment="1">
      <alignment horizontal="center" vertical="center" wrapText="1"/>
    </xf>
    <xf numFmtId="49" fontId="40" fillId="3" borderId="4" xfId="2" applyNumberFormat="1" applyFont="1" applyFill="1" applyBorder="1" applyAlignment="1" applyProtection="1">
      <alignment horizontal="center" vertical="center"/>
    </xf>
    <xf numFmtId="49" fontId="42" fillId="3" borderId="5" xfId="2" applyNumberFormat="1" applyFont="1" applyFill="1" applyBorder="1" applyAlignment="1">
      <alignment horizontal="center" vertical="center" wrapText="1"/>
    </xf>
    <xf numFmtId="49" fontId="42" fillId="3" borderId="80" xfId="2" applyNumberFormat="1" applyFont="1" applyFill="1" applyBorder="1" applyAlignment="1">
      <alignment horizontal="center" vertical="center" wrapText="1"/>
    </xf>
    <xf numFmtId="49" fontId="42" fillId="3" borderId="4" xfId="2" applyNumberFormat="1" applyFont="1" applyFill="1" applyBorder="1" applyAlignment="1" applyProtection="1">
      <alignment horizontal="center" vertical="center"/>
    </xf>
    <xf numFmtId="0" fontId="42" fillId="3" borderId="65" xfId="2" applyFont="1" applyFill="1" applyBorder="1" applyAlignment="1">
      <alignment horizontal="center" vertical="center" wrapText="1"/>
    </xf>
    <xf numFmtId="0" fontId="42" fillId="3" borderId="4" xfId="2" applyFont="1" applyFill="1" applyBorder="1" applyAlignment="1">
      <alignment horizontal="center" vertical="center" wrapText="1"/>
    </xf>
    <xf numFmtId="49" fontId="39" fillId="3" borderId="10" xfId="2" applyNumberFormat="1" applyFont="1" applyFill="1" applyBorder="1" applyAlignment="1">
      <alignment vertical="center" wrapText="1"/>
    </xf>
    <xf numFmtId="49" fontId="39" fillId="3" borderId="20" xfId="0" applyNumberFormat="1" applyFont="1" applyFill="1" applyBorder="1" applyAlignment="1" applyProtection="1">
      <alignment horizontal="center" vertical="center"/>
    </xf>
    <xf numFmtId="167" fontId="39" fillId="3" borderId="65" xfId="2" applyNumberFormat="1" applyFont="1" applyFill="1" applyBorder="1" applyAlignment="1" applyProtection="1">
      <alignment horizontal="center" vertical="center"/>
    </xf>
    <xf numFmtId="49" fontId="40" fillId="3" borderId="4" xfId="2" applyNumberFormat="1" applyFont="1" applyFill="1" applyBorder="1" applyAlignment="1">
      <alignment horizontal="center" vertical="center" wrapText="1"/>
    </xf>
    <xf numFmtId="49" fontId="6" fillId="3" borderId="41" xfId="2" applyNumberFormat="1" applyFont="1" applyFill="1" applyBorder="1" applyAlignment="1">
      <alignment horizontal="center" vertical="center" wrapText="1"/>
    </xf>
    <xf numFmtId="49" fontId="6" fillId="3" borderId="41" xfId="0" applyNumberFormat="1" applyFont="1" applyFill="1" applyBorder="1" applyAlignment="1" applyProtection="1">
      <alignment horizontal="center" vertical="center"/>
    </xf>
    <xf numFmtId="1" fontId="6" fillId="3" borderId="81" xfId="0" applyNumberFormat="1" applyFont="1" applyFill="1" applyBorder="1" applyAlignment="1" applyProtection="1">
      <alignment horizontal="center" vertical="center"/>
    </xf>
    <xf numFmtId="1" fontId="6" fillId="3" borderId="16" xfId="0" applyNumberFormat="1" applyFont="1" applyFill="1" applyBorder="1" applyAlignment="1" applyProtection="1">
      <alignment horizontal="center" vertical="center"/>
    </xf>
    <xf numFmtId="0" fontId="6" fillId="3" borderId="54" xfId="2" applyFont="1" applyFill="1" applyBorder="1" applyAlignment="1">
      <alignment horizontal="center" vertical="center" wrapText="1"/>
    </xf>
    <xf numFmtId="167" fontId="2" fillId="0" borderId="2" xfId="2" applyNumberFormat="1" applyFont="1" applyFill="1" applyBorder="1" applyAlignment="1" applyProtection="1">
      <alignment vertical="center"/>
    </xf>
    <xf numFmtId="49" fontId="40" fillId="3" borderId="51" xfId="2" applyNumberFormat="1" applyFont="1" applyFill="1" applyBorder="1" applyAlignment="1">
      <alignment vertical="center" wrapText="1"/>
    </xf>
    <xf numFmtId="0" fontId="40" fillId="3" borderId="47" xfId="2" applyNumberFormat="1" applyFont="1" applyFill="1" applyBorder="1" applyAlignment="1" applyProtection="1">
      <alignment horizontal="center" vertical="center"/>
    </xf>
    <xf numFmtId="0" fontId="40" fillId="3" borderId="48" xfId="2" applyNumberFormat="1" applyFont="1" applyFill="1" applyBorder="1" applyAlignment="1" applyProtection="1">
      <alignment horizontal="center" vertical="center"/>
    </xf>
    <xf numFmtId="0" fontId="40" fillId="3" borderId="49" xfId="2" applyNumberFormat="1" applyFont="1" applyFill="1" applyBorder="1" applyAlignment="1" applyProtection="1">
      <alignment horizontal="center" vertical="center"/>
    </xf>
    <xf numFmtId="169" fontId="40" fillId="3" borderId="45" xfId="2" applyNumberFormat="1" applyFont="1" applyFill="1" applyBorder="1" applyAlignment="1" applyProtection="1">
      <alignment horizontal="center" vertical="center"/>
    </xf>
    <xf numFmtId="168" fontId="40" fillId="3" borderId="48" xfId="2" applyNumberFormat="1" applyFont="1" applyFill="1" applyBorder="1" applyAlignment="1" applyProtection="1">
      <alignment horizontal="center" vertical="center"/>
    </xf>
    <xf numFmtId="168" fontId="40" fillId="3" borderId="49" xfId="2" applyNumberFormat="1" applyFont="1" applyFill="1" applyBorder="1" applyAlignment="1" applyProtection="1">
      <alignment horizontal="center" vertical="center"/>
    </xf>
    <xf numFmtId="0" fontId="40" fillId="3" borderId="73" xfId="2" applyNumberFormat="1" applyFont="1" applyFill="1" applyBorder="1" applyAlignment="1" applyProtection="1">
      <alignment horizontal="center" vertical="center"/>
    </xf>
    <xf numFmtId="0" fontId="40" fillId="3" borderId="46" xfId="2" applyNumberFormat="1" applyFont="1" applyFill="1" applyBorder="1" applyAlignment="1" applyProtection="1">
      <alignment horizontal="center" vertical="center"/>
    </xf>
    <xf numFmtId="49" fontId="40" fillId="3" borderId="14" xfId="2" applyNumberFormat="1" applyFont="1" applyFill="1" applyBorder="1" applyAlignment="1">
      <alignment vertical="center" wrapText="1"/>
    </xf>
    <xf numFmtId="0" fontId="40" fillId="3" borderId="100" xfId="2" applyNumberFormat="1" applyFont="1" applyFill="1" applyBorder="1" applyAlignment="1" applyProtection="1">
      <alignment horizontal="center" vertical="center"/>
    </xf>
    <xf numFmtId="0" fontId="40" fillId="3" borderId="101" xfId="2" applyNumberFormat="1" applyFont="1" applyFill="1" applyBorder="1" applyAlignment="1" applyProtection="1">
      <alignment horizontal="center" vertical="center"/>
    </xf>
    <xf numFmtId="0" fontId="40" fillId="3" borderId="102" xfId="2" applyNumberFormat="1" applyFont="1" applyFill="1" applyBorder="1" applyAlignment="1" applyProtection="1">
      <alignment horizontal="center" vertical="center"/>
    </xf>
    <xf numFmtId="169" fontId="40" fillId="3" borderId="17" xfId="2" applyNumberFormat="1" applyFont="1" applyFill="1" applyBorder="1" applyAlignment="1" applyProtection="1">
      <alignment horizontal="center" vertical="center"/>
    </xf>
    <xf numFmtId="169" fontId="40" fillId="3" borderId="18" xfId="2" applyNumberFormat="1" applyFont="1" applyFill="1" applyBorder="1" applyAlignment="1" applyProtection="1">
      <alignment horizontal="center" vertical="center"/>
    </xf>
    <xf numFmtId="168" fontId="40" fillId="3" borderId="29" xfId="2" applyNumberFormat="1" applyFont="1" applyFill="1" applyBorder="1" applyAlignment="1" applyProtection="1">
      <alignment horizontal="center" vertical="center"/>
    </xf>
    <xf numFmtId="168" fontId="40" fillId="3" borderId="8" xfId="2" applyNumberFormat="1" applyFont="1" applyFill="1" applyBorder="1" applyAlignment="1" applyProtection="1">
      <alignment horizontal="center" vertical="center"/>
    </xf>
    <xf numFmtId="168" fontId="40" fillId="3" borderId="11" xfId="2" applyNumberFormat="1" applyFont="1" applyFill="1" applyBorder="1" applyAlignment="1" applyProtection="1">
      <alignment horizontal="center" vertical="center"/>
    </xf>
    <xf numFmtId="0" fontId="40" fillId="3" borderId="85" xfId="2" applyNumberFormat="1" applyFont="1" applyFill="1" applyBorder="1" applyAlignment="1" applyProtection="1">
      <alignment horizontal="center" vertical="center"/>
    </xf>
    <xf numFmtId="0" fontId="40" fillId="3" borderId="84" xfId="2" applyNumberFormat="1" applyFont="1" applyFill="1" applyBorder="1" applyAlignment="1" applyProtection="1">
      <alignment horizontal="center" vertical="center"/>
    </xf>
    <xf numFmtId="49" fontId="40" fillId="0" borderId="45" xfId="0" applyNumberFormat="1" applyFont="1" applyBorder="1" applyAlignment="1">
      <alignment vertical="center" wrapText="1"/>
    </xf>
    <xf numFmtId="0" fontId="40" fillId="0" borderId="73" xfId="0" applyFont="1" applyBorder="1" applyAlignment="1">
      <alignment horizontal="center" vertical="center"/>
    </xf>
    <xf numFmtId="169" fontId="40" fillId="0" borderId="45" xfId="0" applyNumberFormat="1" applyFont="1" applyBorder="1" applyAlignment="1">
      <alignment horizontal="center" vertical="center"/>
    </xf>
    <xf numFmtId="49" fontId="40" fillId="0" borderId="73" xfId="0" applyNumberFormat="1" applyFont="1" applyBorder="1" applyAlignment="1">
      <alignment horizontal="center" vertical="center"/>
    </xf>
    <xf numFmtId="1" fontId="40" fillId="0" borderId="46" xfId="0" applyNumberFormat="1" applyFont="1" applyBorder="1" applyAlignment="1">
      <alignment horizontal="center" vertical="center" wrapText="1"/>
    </xf>
    <xf numFmtId="0" fontId="40" fillId="0" borderId="47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40" fillId="0" borderId="49" xfId="0" applyFont="1" applyBorder="1" applyAlignment="1">
      <alignment horizontal="center" vertical="center"/>
    </xf>
    <xf numFmtId="0" fontId="40" fillId="0" borderId="51" xfId="0" applyFont="1" applyBorder="1" applyAlignment="1">
      <alignment horizontal="center" vertical="center"/>
    </xf>
    <xf numFmtId="167" fontId="43" fillId="0" borderId="0" xfId="0" applyNumberFormat="1" applyFont="1" applyAlignment="1">
      <alignment vertical="center"/>
    </xf>
    <xf numFmtId="49" fontId="40" fillId="0" borderId="19" xfId="2" applyNumberFormat="1" applyFont="1" applyFill="1" applyBorder="1" applyAlignment="1">
      <alignment vertical="center" wrapText="1"/>
    </xf>
    <xf numFmtId="1" fontId="40" fillId="0" borderId="5" xfId="2" applyNumberFormat="1" applyFont="1" applyFill="1" applyBorder="1" applyAlignment="1">
      <alignment horizontal="center" vertical="center"/>
    </xf>
    <xf numFmtId="49" fontId="40" fillId="0" borderId="2" xfId="2" applyNumberFormat="1" applyFont="1" applyFill="1" applyBorder="1" applyAlignment="1">
      <alignment horizontal="center" vertical="center"/>
    </xf>
    <xf numFmtId="49" fontId="40" fillId="0" borderId="3" xfId="2" applyNumberFormat="1" applyFont="1" applyFill="1" applyBorder="1" applyAlignment="1">
      <alignment horizontal="center" vertical="center"/>
    </xf>
    <xf numFmtId="0" fontId="40" fillId="0" borderId="3" xfId="2" applyNumberFormat="1" applyFont="1" applyFill="1" applyBorder="1" applyAlignment="1">
      <alignment horizontal="center" vertical="center"/>
    </xf>
    <xf numFmtId="169" fontId="40" fillId="0" borderId="19" xfId="2" applyNumberFormat="1" applyFont="1" applyFill="1" applyBorder="1" applyAlignment="1" applyProtection="1">
      <alignment horizontal="center" vertical="center"/>
    </xf>
    <xf numFmtId="1" fontId="40" fillId="0" borderId="2" xfId="2" applyNumberFormat="1" applyFont="1" applyFill="1" applyBorder="1" applyAlignment="1">
      <alignment horizontal="center" vertical="center"/>
    </xf>
    <xf numFmtId="1" fontId="40" fillId="0" borderId="3" xfId="2" applyNumberFormat="1" applyFont="1" applyFill="1" applyBorder="1" applyAlignment="1">
      <alignment horizontal="center" vertical="center" wrapText="1"/>
    </xf>
    <xf numFmtId="0" fontId="40" fillId="0" borderId="65" xfId="2" applyNumberFormat="1" applyFont="1" applyFill="1" applyBorder="1" applyAlignment="1">
      <alignment horizontal="center" vertical="center" wrapText="1"/>
    </xf>
    <xf numFmtId="0" fontId="40" fillId="0" borderId="2" xfId="2" applyNumberFormat="1" applyFont="1" applyFill="1" applyBorder="1" applyAlignment="1">
      <alignment horizontal="center" vertical="center" wrapText="1"/>
    </xf>
    <xf numFmtId="0" fontId="40" fillId="0" borderId="4" xfId="2" applyNumberFormat="1" applyFont="1" applyFill="1" applyBorder="1" applyAlignment="1">
      <alignment horizontal="center" vertical="center" wrapText="1"/>
    </xf>
    <xf numFmtId="0" fontId="40" fillId="0" borderId="5" xfId="2" applyNumberFormat="1" applyFont="1" applyFill="1" applyBorder="1" applyAlignment="1">
      <alignment horizontal="center" vertical="center" wrapText="1"/>
    </xf>
    <xf numFmtId="0" fontId="40" fillId="0" borderId="4" xfId="2" applyNumberFormat="1" applyFont="1" applyFill="1" applyBorder="1" applyAlignment="1" applyProtection="1">
      <alignment horizontal="center" vertical="center"/>
    </xf>
    <xf numFmtId="49" fontId="6" fillId="3" borderId="41" xfId="2" applyNumberFormat="1" applyFont="1" applyFill="1" applyBorder="1" applyAlignment="1" applyProtection="1">
      <alignment horizontal="center" vertical="center"/>
    </xf>
    <xf numFmtId="16" fontId="0" fillId="0" borderId="2" xfId="0" applyNumberFormat="1" applyBorder="1"/>
    <xf numFmtId="171" fontId="35" fillId="0" borderId="0" xfId="2" applyNumberFormat="1" applyFont="1" applyFill="1" applyBorder="1" applyAlignment="1" applyProtection="1">
      <alignment vertical="center"/>
    </xf>
    <xf numFmtId="172" fontId="6" fillId="6" borderId="41" xfId="0" applyNumberFormat="1" applyFont="1" applyFill="1" applyBorder="1" applyAlignment="1" applyProtection="1">
      <alignment horizontal="left" vertical="center"/>
    </xf>
    <xf numFmtId="49" fontId="2" fillId="4" borderId="51" xfId="2" applyNumberFormat="1" applyFont="1" applyFill="1" applyBorder="1" applyAlignment="1">
      <alignment vertical="center" wrapText="1"/>
    </xf>
    <xf numFmtId="0" fontId="2" fillId="4" borderId="47" xfId="2" applyNumberFormat="1" applyFont="1" applyFill="1" applyBorder="1" applyAlignment="1" applyProtection="1">
      <alignment horizontal="center" vertical="center"/>
    </xf>
    <xf numFmtId="0" fontId="2" fillId="4" borderId="48" xfId="2" applyNumberFormat="1" applyFont="1" applyFill="1" applyBorder="1" applyAlignment="1" applyProtection="1">
      <alignment horizontal="center" vertical="center"/>
    </xf>
    <xf numFmtId="0" fontId="2" fillId="4" borderId="49" xfId="2" applyNumberFormat="1" applyFont="1" applyFill="1" applyBorder="1" applyAlignment="1" applyProtection="1">
      <alignment horizontal="center" vertical="center"/>
    </xf>
    <xf numFmtId="169" fontId="2" fillId="4" borderId="45" xfId="2" applyNumberFormat="1" applyFont="1" applyFill="1" applyBorder="1" applyAlignment="1" applyProtection="1">
      <alignment horizontal="center" vertical="center"/>
    </xf>
    <xf numFmtId="168" fontId="2" fillId="4" borderId="47" xfId="2" applyNumberFormat="1" applyFont="1" applyFill="1" applyBorder="1" applyAlignment="1" applyProtection="1">
      <alignment horizontal="center" vertical="center"/>
    </xf>
    <xf numFmtId="168" fontId="2" fillId="4" borderId="48" xfId="2" applyNumberFormat="1" applyFont="1" applyFill="1" applyBorder="1" applyAlignment="1" applyProtection="1">
      <alignment horizontal="center" vertical="center"/>
    </xf>
    <xf numFmtId="168" fontId="2" fillId="4" borderId="49" xfId="2" applyNumberFormat="1" applyFont="1" applyFill="1" applyBorder="1" applyAlignment="1" applyProtection="1">
      <alignment horizontal="center" vertical="center"/>
    </xf>
    <xf numFmtId="0" fontId="2" fillId="4" borderId="73" xfId="2" applyNumberFormat="1" applyFont="1" applyFill="1" applyBorder="1" applyAlignment="1" applyProtection="1">
      <alignment horizontal="center" vertical="center"/>
    </xf>
    <xf numFmtId="0" fontId="2" fillId="4" borderId="46" xfId="2" applyNumberFormat="1" applyFont="1" applyFill="1" applyBorder="1" applyAlignment="1" applyProtection="1">
      <alignment horizontal="center" vertical="center"/>
    </xf>
    <xf numFmtId="1" fontId="2" fillId="4" borderId="66" xfId="2" applyNumberFormat="1" applyFont="1" applyFill="1" applyBorder="1" applyAlignment="1" applyProtection="1">
      <alignment horizontal="center" vertical="center"/>
    </xf>
    <xf numFmtId="1" fontId="6" fillId="4" borderId="41" xfId="2" applyNumberFormat="1" applyFont="1" applyFill="1" applyBorder="1" applyAlignment="1">
      <alignment horizontal="center" vertical="center" wrapText="1"/>
    </xf>
    <xf numFmtId="1" fontId="6" fillId="3" borderId="0" xfId="2" applyNumberFormat="1" applyFont="1" applyFill="1" applyBorder="1" applyAlignment="1">
      <alignment horizontal="center" vertical="center" wrapText="1"/>
    </xf>
    <xf numFmtId="0" fontId="6" fillId="5" borderId="119" xfId="2" applyFont="1" applyFill="1" applyBorder="1" applyAlignment="1">
      <alignment horizontal="center" vertical="center" wrapText="1"/>
    </xf>
    <xf numFmtId="49" fontId="2" fillId="5" borderId="119" xfId="0" applyNumberFormat="1" applyFont="1" applyFill="1" applyBorder="1" applyAlignment="1">
      <alignment horizontal="left" vertical="center" wrapText="1"/>
    </xf>
    <xf numFmtId="0" fontId="2" fillId="5" borderId="119" xfId="0" applyFont="1" applyFill="1" applyBorder="1" applyAlignment="1">
      <alignment horizontal="center" vertical="center" wrapText="1"/>
    </xf>
    <xf numFmtId="0" fontId="2" fillId="6" borderId="119" xfId="0" applyNumberFormat="1" applyFont="1" applyFill="1" applyBorder="1" applyAlignment="1">
      <alignment horizontal="center" vertical="center" wrapText="1"/>
    </xf>
    <xf numFmtId="49" fontId="2" fillId="5" borderId="119" xfId="0" applyNumberFormat="1" applyFont="1" applyFill="1" applyBorder="1" applyAlignment="1">
      <alignment horizontal="center" vertical="center" wrapText="1"/>
    </xf>
    <xf numFmtId="164" fontId="2" fillId="5" borderId="119" xfId="0" applyNumberFormat="1" applyFont="1" applyFill="1" applyBorder="1" applyAlignment="1" applyProtection="1">
      <alignment horizontal="center" vertical="center" wrapText="1"/>
    </xf>
    <xf numFmtId="165" fontId="2" fillId="5" borderId="119" xfId="0" applyNumberFormat="1" applyFont="1" applyFill="1" applyBorder="1" applyAlignment="1" applyProtection="1">
      <alignment horizontal="center" vertical="center"/>
    </xf>
    <xf numFmtId="1" fontId="2" fillId="5" borderId="119" xfId="0" applyNumberFormat="1" applyFont="1" applyFill="1" applyBorder="1" applyAlignment="1" applyProtection="1">
      <alignment horizontal="center" vertical="center"/>
    </xf>
    <xf numFmtId="165" fontId="2" fillId="5" borderId="119" xfId="0" applyNumberFormat="1" applyFont="1" applyFill="1" applyBorder="1" applyAlignment="1">
      <alignment horizontal="center" vertical="center" wrapText="1"/>
    </xf>
    <xf numFmtId="0" fontId="2" fillId="5" borderId="119" xfId="0" applyNumberFormat="1" applyFont="1" applyFill="1" applyBorder="1" applyAlignment="1">
      <alignment horizontal="center" vertical="center" wrapText="1"/>
    </xf>
    <xf numFmtId="1" fontId="6" fillId="5" borderId="119" xfId="2" applyNumberFormat="1" applyFont="1" applyFill="1" applyBorder="1" applyAlignment="1">
      <alignment horizontal="center" vertical="center" wrapText="1"/>
    </xf>
    <xf numFmtId="1" fontId="6" fillId="5" borderId="2" xfId="2" applyNumberFormat="1" applyFont="1" applyFill="1" applyBorder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 applyProtection="1">
      <alignment horizontal="center" vertical="center" wrapText="1"/>
    </xf>
    <xf numFmtId="165" fontId="2" fillId="5" borderId="2" xfId="0" applyNumberFormat="1" applyFont="1" applyFill="1" applyBorder="1" applyAlignment="1" applyProtection="1">
      <alignment horizontal="center" vertical="center"/>
    </xf>
    <xf numFmtId="1" fontId="2" fillId="5" borderId="2" xfId="0" applyNumberFormat="1" applyFont="1" applyFill="1" applyBorder="1" applyAlignment="1" applyProtection="1">
      <alignment horizontal="center" vertical="center"/>
    </xf>
    <xf numFmtId="165" fontId="2" fillId="5" borderId="2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49" fontId="6" fillId="4" borderId="65" xfId="0" applyNumberFormat="1" applyFont="1" applyFill="1" applyBorder="1" applyAlignment="1" applyProtection="1">
      <alignment horizontal="center" vertical="center"/>
    </xf>
    <xf numFmtId="49" fontId="6" fillId="4" borderId="4" xfId="2" applyNumberFormat="1" applyFont="1" applyFill="1" applyBorder="1" applyAlignment="1">
      <alignment vertical="center" wrapText="1"/>
    </xf>
    <xf numFmtId="0" fontId="6" fillId="4" borderId="5" xfId="2" applyFont="1" applyFill="1" applyBorder="1" applyAlignment="1">
      <alignment horizontal="center" vertical="center" wrapText="1"/>
    </xf>
    <xf numFmtId="49" fontId="6" fillId="4" borderId="2" xfId="2" applyNumberFormat="1" applyFont="1" applyFill="1" applyBorder="1" applyAlignment="1">
      <alignment horizontal="center" vertical="center" wrapText="1"/>
    </xf>
    <xf numFmtId="167" fontId="6" fillId="4" borderId="3" xfId="2" applyNumberFormat="1" applyFont="1" applyFill="1" applyBorder="1" applyAlignment="1" applyProtection="1">
      <alignment horizontal="center" vertical="center" wrapText="1"/>
    </xf>
    <xf numFmtId="165" fontId="6" fillId="4" borderId="70" xfId="2" applyNumberFormat="1" applyFont="1" applyFill="1" applyBorder="1" applyAlignment="1" applyProtection="1">
      <alignment horizontal="center" vertical="center"/>
    </xf>
    <xf numFmtId="1" fontId="6" fillId="4" borderId="70" xfId="2" applyNumberFormat="1" applyFont="1" applyFill="1" applyBorder="1" applyAlignment="1" applyProtection="1">
      <alignment horizontal="center" vertical="center"/>
    </xf>
    <xf numFmtId="1" fontId="6" fillId="4" borderId="65" xfId="2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4" xfId="2" applyNumberFormat="1" applyFont="1" applyFill="1" applyBorder="1" applyAlignment="1" applyProtection="1">
      <alignment horizontal="center" vertical="center"/>
    </xf>
    <xf numFmtId="0" fontId="33" fillId="4" borderId="65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vertical="center" wrapText="1"/>
    </xf>
    <xf numFmtId="0" fontId="33" fillId="4" borderId="4" xfId="2" applyFont="1" applyFill="1" applyBorder="1" applyAlignment="1">
      <alignment horizontal="center" vertical="center" wrapText="1"/>
    </xf>
    <xf numFmtId="0" fontId="33" fillId="4" borderId="5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49" fontId="2" fillId="4" borderId="120" xfId="2" applyNumberFormat="1" applyFont="1" applyFill="1" applyBorder="1" applyAlignment="1">
      <alignment vertical="center" wrapText="1"/>
    </xf>
    <xf numFmtId="0" fontId="2" fillId="4" borderId="21" xfId="2" applyNumberFormat="1" applyFont="1" applyFill="1" applyBorder="1" applyAlignment="1" applyProtection="1">
      <alignment horizontal="center" vertical="center"/>
    </xf>
    <xf numFmtId="0" fontId="2" fillId="4" borderId="22" xfId="2" applyNumberFormat="1" applyFont="1" applyFill="1" applyBorder="1" applyAlignment="1" applyProtection="1">
      <alignment horizontal="center" vertical="center"/>
    </xf>
    <xf numFmtId="0" fontId="2" fillId="4" borderId="23" xfId="2" applyNumberFormat="1" applyFont="1" applyFill="1" applyBorder="1" applyAlignment="1" applyProtection="1">
      <alignment horizontal="center" vertical="center"/>
    </xf>
    <xf numFmtId="169" fontId="2" fillId="4" borderId="63" xfId="2" applyNumberFormat="1" applyFont="1" applyFill="1" applyBorder="1" applyAlignment="1" applyProtection="1">
      <alignment horizontal="center" vertical="center"/>
    </xf>
    <xf numFmtId="1" fontId="2" fillId="4" borderId="86" xfId="2" applyNumberFormat="1" applyFont="1" applyFill="1" applyBorder="1" applyAlignment="1" applyProtection="1">
      <alignment horizontal="center" vertical="center"/>
    </xf>
    <xf numFmtId="168" fontId="2" fillId="4" borderId="21" xfId="2" applyNumberFormat="1" applyFont="1" applyFill="1" applyBorder="1" applyAlignment="1" applyProtection="1">
      <alignment horizontal="center" vertical="center"/>
    </xf>
    <xf numFmtId="168" fontId="2" fillId="4" borderId="22" xfId="2" applyNumberFormat="1" applyFont="1" applyFill="1" applyBorder="1" applyAlignment="1" applyProtection="1">
      <alignment horizontal="center" vertical="center"/>
    </xf>
    <xf numFmtId="168" fontId="2" fillId="4" borderId="23" xfId="2" applyNumberFormat="1" applyFont="1" applyFill="1" applyBorder="1" applyAlignment="1" applyProtection="1">
      <alignment horizontal="center" vertical="center"/>
    </xf>
    <xf numFmtId="0" fontId="2" fillId="4" borderId="24" xfId="2" applyNumberFormat="1" applyFont="1" applyFill="1" applyBorder="1" applyAlignment="1" applyProtection="1">
      <alignment horizontal="center" vertical="center"/>
    </xf>
    <xf numFmtId="0" fontId="2" fillId="4" borderId="82" xfId="2" applyNumberFormat="1" applyFont="1" applyFill="1" applyBorder="1" applyAlignment="1" applyProtection="1">
      <alignment horizontal="center" vertical="center"/>
    </xf>
    <xf numFmtId="0" fontId="2" fillId="4" borderId="71" xfId="2" applyNumberFormat="1" applyFont="1" applyFill="1" applyBorder="1" applyAlignment="1" applyProtection="1">
      <alignment horizontal="center" vertical="center"/>
    </xf>
    <xf numFmtId="0" fontId="2" fillId="4" borderId="27" xfId="2" applyNumberFormat="1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>
      <alignment horizontal="left" wrapText="1"/>
    </xf>
    <xf numFmtId="0" fontId="2" fillId="4" borderId="2" xfId="2" applyNumberFormat="1" applyFont="1" applyFill="1" applyBorder="1" applyAlignment="1" applyProtection="1">
      <alignment horizontal="center" vertical="center"/>
    </xf>
    <xf numFmtId="169" fontId="2" fillId="4" borderId="2" xfId="2" applyNumberFormat="1" applyFont="1" applyFill="1" applyBorder="1" applyAlignment="1" applyProtection="1">
      <alignment horizontal="center" vertical="center"/>
    </xf>
    <xf numFmtId="1" fontId="2" fillId="4" borderId="2" xfId="2" applyNumberFormat="1" applyFont="1" applyFill="1" applyBorder="1" applyAlignment="1" applyProtection="1">
      <alignment horizontal="center" vertical="center"/>
    </xf>
    <xf numFmtId="168" fontId="2" fillId="4" borderId="2" xfId="2" applyNumberFormat="1" applyFont="1" applyFill="1" applyBorder="1" applyAlignment="1" applyProtection="1">
      <alignment horizontal="center" vertical="center"/>
    </xf>
    <xf numFmtId="0" fontId="2" fillId="7" borderId="2" xfId="0" applyFont="1" applyFill="1" applyBorder="1"/>
    <xf numFmtId="0" fontId="2" fillId="7" borderId="2" xfId="0" applyFont="1" applyFill="1" applyBorder="1" applyAlignment="1">
      <alignment horizontal="center" vertical="center"/>
    </xf>
    <xf numFmtId="0" fontId="2" fillId="8" borderId="47" xfId="2" applyNumberFormat="1" applyFont="1" applyFill="1" applyBorder="1" applyAlignment="1" applyProtection="1">
      <alignment horizontal="center" vertical="center"/>
    </xf>
    <xf numFmtId="0" fontId="2" fillId="8" borderId="49" xfId="2" applyNumberFormat="1" applyFont="1" applyFill="1" applyBorder="1" applyAlignment="1" applyProtection="1">
      <alignment horizontal="center" vertical="center"/>
    </xf>
    <xf numFmtId="167" fontId="35" fillId="8" borderId="0" xfId="2" applyNumberFormat="1" applyFont="1" applyFill="1" applyBorder="1" applyAlignment="1" applyProtection="1">
      <alignment vertical="center"/>
    </xf>
    <xf numFmtId="0" fontId="2" fillId="8" borderId="71" xfId="2" applyNumberFormat="1" applyFont="1" applyFill="1" applyBorder="1" applyAlignment="1" applyProtection="1">
      <alignment horizontal="center" vertical="center"/>
    </xf>
    <xf numFmtId="0" fontId="2" fillId="8" borderId="27" xfId="2" applyNumberFormat="1" applyFont="1" applyFill="1" applyBorder="1" applyAlignment="1" applyProtection="1">
      <alignment horizontal="center" vertical="center"/>
    </xf>
    <xf numFmtId="0" fontId="2" fillId="8" borderId="2" xfId="2" applyNumberFormat="1" applyFont="1" applyFill="1" applyBorder="1" applyAlignment="1" applyProtection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30" fillId="8" borderId="66" xfId="0" applyFont="1" applyFill="1" applyBorder="1" applyAlignment="1">
      <alignment horizontal="left" vertical="top" wrapText="1"/>
    </xf>
    <xf numFmtId="165" fontId="2" fillId="8" borderId="66" xfId="0" applyNumberFormat="1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165" fontId="2" fillId="8" borderId="45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0" fontId="33" fillId="8" borderId="65" xfId="2" applyFont="1" applyFill="1" applyBorder="1" applyAlignment="1">
      <alignment horizontal="center" vertical="center" wrapText="1"/>
    </xf>
    <xf numFmtId="0" fontId="33" fillId="8" borderId="4" xfId="2" applyFont="1" applyFill="1" applyBorder="1" applyAlignment="1">
      <alignment horizontal="center" vertical="center" wrapText="1"/>
    </xf>
    <xf numFmtId="0" fontId="33" fillId="8" borderId="3" xfId="2" applyFont="1" applyFill="1" applyBorder="1" applyAlignment="1">
      <alignment horizontal="center" vertical="center" wrapText="1"/>
    </xf>
    <xf numFmtId="167" fontId="33" fillId="8" borderId="0" xfId="2" applyNumberFormat="1" applyFont="1" applyFill="1" applyBorder="1" applyAlignment="1" applyProtection="1">
      <alignment vertical="center"/>
    </xf>
    <xf numFmtId="0" fontId="2" fillId="8" borderId="70" xfId="0" applyFont="1" applyFill="1" applyBorder="1" applyAlignment="1">
      <alignment wrapText="1"/>
    </xf>
    <xf numFmtId="165" fontId="2" fillId="8" borderId="70" xfId="0" applyNumberFormat="1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80" xfId="0" applyFont="1" applyFill="1" applyBorder="1" applyAlignment="1">
      <alignment horizontal="center" vertical="center"/>
    </xf>
    <xf numFmtId="165" fontId="2" fillId="8" borderId="19" xfId="0" applyNumberFormat="1" applyFont="1" applyFill="1" applyBorder="1" applyAlignment="1">
      <alignment horizontal="center" vertical="center"/>
    </xf>
    <xf numFmtId="0" fontId="33" fillId="8" borderId="47" xfId="2" applyFont="1" applyFill="1" applyBorder="1" applyAlignment="1">
      <alignment horizontal="center" vertical="center" wrapText="1"/>
    </xf>
    <xf numFmtId="0" fontId="33" fillId="8" borderId="49" xfId="2" applyFont="1" applyFill="1" applyBorder="1" applyAlignment="1">
      <alignment horizontal="center" vertical="center" wrapText="1"/>
    </xf>
    <xf numFmtId="171" fontId="35" fillId="8" borderId="0" xfId="2" applyNumberFormat="1" applyFont="1" applyFill="1" applyBorder="1" applyAlignment="1" applyProtection="1">
      <alignment vertical="center"/>
    </xf>
    <xf numFmtId="0" fontId="2" fillId="8" borderId="65" xfId="2" applyFont="1" applyFill="1" applyBorder="1" applyAlignment="1">
      <alignment horizontal="center" vertical="center" wrapText="1"/>
    </xf>
    <xf numFmtId="0" fontId="2" fillId="8" borderId="4" xfId="2" applyFont="1" applyFill="1" applyBorder="1" applyAlignment="1">
      <alignment horizontal="center" vertical="center" wrapText="1"/>
    </xf>
    <xf numFmtId="0" fontId="2" fillId="8" borderId="111" xfId="0" applyFont="1" applyFill="1" applyBorder="1" applyAlignment="1">
      <alignment wrapText="1"/>
    </xf>
    <xf numFmtId="0" fontId="30" fillId="8" borderId="10" xfId="0" applyFont="1" applyFill="1" applyBorder="1" applyAlignment="1">
      <alignment horizontal="center" vertical="center"/>
    </xf>
    <xf numFmtId="0" fontId="2" fillId="8" borderId="73" xfId="0" applyFont="1" applyFill="1" applyBorder="1" applyAlignment="1">
      <alignment horizontal="center" vertical="center"/>
    </xf>
    <xf numFmtId="167" fontId="35" fillId="8" borderId="0" xfId="0" applyNumberFormat="1" applyFont="1" applyFill="1" applyAlignment="1">
      <alignment vertical="center"/>
    </xf>
    <xf numFmtId="0" fontId="2" fillId="8" borderId="67" xfId="0" applyFont="1" applyFill="1" applyBorder="1" applyAlignment="1">
      <alignment horizontal="center" vertical="center"/>
    </xf>
    <xf numFmtId="0" fontId="2" fillId="8" borderId="74" xfId="0" applyFont="1" applyFill="1" applyBorder="1" applyAlignment="1">
      <alignment horizontal="center" vertical="center"/>
    </xf>
    <xf numFmtId="0" fontId="2" fillId="8" borderId="65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 applyProtection="1">
      <alignment horizontal="center" vertical="center"/>
    </xf>
    <xf numFmtId="1" fontId="6" fillId="8" borderId="49" xfId="2" applyNumberFormat="1" applyFont="1" applyFill="1" applyBorder="1" applyAlignment="1" applyProtection="1">
      <alignment horizontal="center" vertical="center"/>
    </xf>
    <xf numFmtId="0" fontId="30" fillId="8" borderId="70" xfId="0" applyFont="1" applyFill="1" applyBorder="1" applyAlignment="1">
      <alignment wrapText="1"/>
    </xf>
    <xf numFmtId="1" fontId="2" fillId="8" borderId="10" xfId="0" applyNumberFormat="1" applyFont="1" applyFill="1" applyBorder="1" applyAlignment="1">
      <alignment horizontal="center" vertical="center"/>
    </xf>
    <xf numFmtId="0" fontId="2" fillId="8" borderId="66" xfId="0" applyFont="1" applyFill="1" applyBorder="1" applyAlignment="1">
      <alignment wrapText="1"/>
    </xf>
    <xf numFmtId="0" fontId="2" fillId="8" borderId="64" xfId="0" applyFont="1" applyFill="1" applyBorder="1" applyAlignment="1">
      <alignment horizontal="center" vertical="center"/>
    </xf>
    <xf numFmtId="1" fontId="2" fillId="8" borderId="66" xfId="0" applyNumberFormat="1" applyFont="1" applyFill="1" applyBorder="1" applyAlignment="1">
      <alignment horizontal="center" vertical="center"/>
    </xf>
    <xf numFmtId="0" fontId="2" fillId="8" borderId="66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1" fontId="2" fillId="8" borderId="70" xfId="0" applyNumberFormat="1" applyFont="1" applyFill="1" applyBorder="1" applyAlignment="1">
      <alignment horizontal="center" vertical="center"/>
    </xf>
    <xf numFmtId="0" fontId="2" fillId="8" borderId="70" xfId="0" applyFont="1" applyFill="1" applyBorder="1" applyAlignment="1">
      <alignment horizontal="center" vertical="center"/>
    </xf>
    <xf numFmtId="165" fontId="6" fillId="8" borderId="47" xfId="2" applyNumberFormat="1" applyFont="1" applyFill="1" applyBorder="1" applyAlignment="1" applyProtection="1">
      <alignment horizontal="center" vertical="center"/>
    </xf>
    <xf numFmtId="1" fontId="6" fillId="8" borderId="64" xfId="2" applyNumberFormat="1" applyFont="1" applyFill="1" applyBorder="1" applyAlignment="1" applyProtection="1">
      <alignment horizontal="center" vertical="center"/>
    </xf>
    <xf numFmtId="167" fontId="2" fillId="8" borderId="0" xfId="2" applyNumberFormat="1" applyFont="1" applyFill="1" applyBorder="1" applyAlignment="1" applyProtection="1">
      <alignment vertical="center"/>
    </xf>
    <xf numFmtId="0" fontId="30" fillId="8" borderId="0" xfId="0" applyFont="1" applyFill="1" applyAlignment="1">
      <alignment horizontal="center" vertical="center"/>
    </xf>
    <xf numFmtId="0" fontId="30" fillId="8" borderId="2" xfId="0" applyFont="1" applyFill="1" applyBorder="1" applyAlignment="1">
      <alignment horizontal="center" vertical="center"/>
    </xf>
    <xf numFmtId="165" fontId="30" fillId="8" borderId="70" xfId="0" applyNumberFormat="1" applyFont="1" applyFill="1" applyBorder="1" applyAlignment="1">
      <alignment horizontal="center" vertical="center"/>
    </xf>
    <xf numFmtId="0" fontId="30" fillId="8" borderId="65" xfId="0" applyFont="1" applyFill="1" applyBorder="1" applyAlignment="1">
      <alignment horizontal="center" vertical="center"/>
    </xf>
    <xf numFmtId="0" fontId="30" fillId="8" borderId="3" xfId="0" applyFont="1" applyFill="1" applyBorder="1" applyAlignment="1">
      <alignment horizontal="center" vertical="center"/>
    </xf>
    <xf numFmtId="1" fontId="30" fillId="8" borderId="70" xfId="0" applyNumberFormat="1" applyFont="1" applyFill="1" applyBorder="1" applyAlignment="1">
      <alignment horizontal="center" vertical="center"/>
    </xf>
    <xf numFmtId="0" fontId="30" fillId="8" borderId="70" xfId="0" applyFont="1" applyFill="1" applyBorder="1" applyAlignment="1">
      <alignment horizontal="center" vertical="center"/>
    </xf>
    <xf numFmtId="165" fontId="30" fillId="8" borderId="19" xfId="0" applyNumberFormat="1" applyFont="1" applyFill="1" applyBorder="1" applyAlignment="1">
      <alignment horizontal="center" vertical="center"/>
    </xf>
    <xf numFmtId="0" fontId="30" fillId="8" borderId="0" xfId="0" applyFont="1" applyFill="1"/>
    <xf numFmtId="0" fontId="46" fillId="8" borderId="0" xfId="0" applyFont="1" applyFill="1"/>
    <xf numFmtId="0" fontId="2" fillId="8" borderId="55" xfId="2" applyNumberFormat="1" applyFont="1" applyFill="1" applyBorder="1" applyAlignment="1">
      <alignment horizontal="center" vertical="center" wrapText="1"/>
    </xf>
    <xf numFmtId="0" fontId="2" fillId="8" borderId="53" xfId="2" applyNumberFormat="1" applyFont="1" applyFill="1" applyBorder="1" applyAlignment="1">
      <alignment horizontal="center" vertical="center" wrapText="1"/>
    </xf>
    <xf numFmtId="0" fontId="2" fillId="8" borderId="55" xfId="2" applyNumberFormat="1" applyFont="1" applyFill="1" applyBorder="1" applyAlignment="1" applyProtection="1">
      <alignment horizontal="center" vertical="center"/>
    </xf>
    <xf numFmtId="165" fontId="6" fillId="8" borderId="29" xfId="2" applyNumberFormat="1" applyFont="1" applyFill="1" applyBorder="1" applyAlignment="1" applyProtection="1">
      <alignment horizontal="center" vertical="center"/>
    </xf>
    <xf numFmtId="1" fontId="6" fillId="8" borderId="7" xfId="2" applyNumberFormat="1" applyFont="1" applyFill="1" applyBorder="1" applyAlignment="1" applyProtection="1">
      <alignment horizontal="center" vertical="center"/>
    </xf>
    <xf numFmtId="1" fontId="6" fillId="8" borderId="11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 applyProtection="1">
      <alignment horizontal="center" vertical="center"/>
    </xf>
    <xf numFmtId="0" fontId="2" fillId="0" borderId="52" xfId="2" applyNumberFormat="1" applyFont="1" applyFill="1" applyBorder="1" applyAlignment="1" applyProtection="1">
      <alignment horizontal="center" vertical="center"/>
    </xf>
    <xf numFmtId="0" fontId="2" fillId="0" borderId="59" xfId="2" applyNumberFormat="1" applyFont="1" applyFill="1" applyBorder="1" applyAlignment="1" applyProtection="1">
      <alignment horizontal="center" vertical="center"/>
    </xf>
    <xf numFmtId="0" fontId="2" fillId="0" borderId="42" xfId="2" applyNumberFormat="1" applyFont="1" applyFill="1" applyBorder="1" applyAlignment="1" applyProtection="1">
      <alignment horizontal="center" vertical="center"/>
    </xf>
    <xf numFmtId="0" fontId="2" fillId="0" borderId="60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71" xfId="2" applyNumberFormat="1" applyFont="1" applyFill="1" applyBorder="1" applyAlignment="1" applyProtection="1">
      <alignment horizontal="center" vertical="center"/>
    </xf>
    <xf numFmtId="0" fontId="2" fillId="0" borderId="41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78" xfId="2" applyNumberFormat="1" applyFont="1" applyFill="1" applyBorder="1" applyAlignment="1" applyProtection="1">
      <alignment horizontal="center" vertical="center"/>
    </xf>
    <xf numFmtId="0" fontId="2" fillId="0" borderId="81" xfId="2" applyNumberFormat="1" applyFont="1" applyFill="1" applyBorder="1" applyAlignment="1" applyProtection="1">
      <alignment horizontal="center" vertical="center"/>
    </xf>
    <xf numFmtId="49" fontId="6" fillId="0" borderId="47" xfId="0" applyNumberFormat="1" applyFont="1" applyFill="1" applyBorder="1" applyAlignment="1" applyProtection="1">
      <alignment horizontal="center" vertical="center"/>
    </xf>
    <xf numFmtId="49" fontId="2" fillId="0" borderId="120" xfId="2" applyNumberFormat="1" applyFont="1" applyFill="1" applyBorder="1" applyAlignment="1">
      <alignment vertical="center" wrapText="1"/>
    </xf>
    <xf numFmtId="0" fontId="6" fillId="0" borderId="73" xfId="2" applyFont="1" applyFill="1" applyBorder="1" applyAlignment="1">
      <alignment horizontal="center" vertical="center" wrapText="1"/>
    </xf>
    <xf numFmtId="49" fontId="6" fillId="0" borderId="48" xfId="2" applyNumberFormat="1" applyFont="1" applyFill="1" applyBorder="1" applyAlignment="1">
      <alignment horizontal="center" vertical="center" wrapText="1"/>
    </xf>
    <xf numFmtId="167" fontId="6" fillId="0" borderId="64" xfId="2" applyNumberFormat="1" applyFont="1" applyFill="1" applyBorder="1" applyAlignment="1" applyProtection="1">
      <alignment horizontal="center" vertical="center" wrapText="1"/>
    </xf>
    <xf numFmtId="165" fontId="6" fillId="0" borderId="66" xfId="2" applyNumberFormat="1" applyFont="1" applyFill="1" applyBorder="1" applyAlignment="1" applyProtection="1">
      <alignment horizontal="center" vertical="center"/>
    </xf>
    <xf numFmtId="1" fontId="6" fillId="0" borderId="66" xfId="2" applyNumberFormat="1" applyFont="1" applyFill="1" applyBorder="1" applyAlignment="1" applyProtection="1">
      <alignment horizontal="center" vertical="center"/>
    </xf>
    <xf numFmtId="1" fontId="6" fillId="0" borderId="47" xfId="2" applyNumberFormat="1" applyFont="1" applyFill="1" applyBorder="1" applyAlignment="1" applyProtection="1">
      <alignment horizontal="center" vertical="center"/>
    </xf>
    <xf numFmtId="1" fontId="6" fillId="0" borderId="48" xfId="2" applyNumberFormat="1" applyFont="1" applyFill="1" applyBorder="1" applyAlignment="1" applyProtection="1">
      <alignment horizontal="center" vertical="center"/>
    </xf>
    <xf numFmtId="1" fontId="6" fillId="0" borderId="49" xfId="2" applyNumberFormat="1" applyFont="1" applyFill="1" applyBorder="1" applyAlignment="1" applyProtection="1">
      <alignment horizontal="center" vertical="center"/>
    </xf>
    <xf numFmtId="0" fontId="33" fillId="0" borderId="47" xfId="2" applyFont="1" applyFill="1" applyBorder="1" applyAlignment="1">
      <alignment horizontal="center" vertical="center" wrapText="1"/>
    </xf>
    <xf numFmtId="0" fontId="33" fillId="0" borderId="48" xfId="2" applyFont="1" applyFill="1" applyBorder="1" applyAlignment="1">
      <alignment horizontal="center" vertical="center" wrapText="1"/>
    </xf>
    <xf numFmtId="0" fontId="33" fillId="0" borderId="49" xfId="2" applyFont="1" applyFill="1" applyBorder="1" applyAlignment="1">
      <alignment horizontal="center" vertical="center" wrapText="1"/>
    </xf>
    <xf numFmtId="0" fontId="33" fillId="0" borderId="73" xfId="2" applyFont="1" applyFill="1" applyBorder="1" applyAlignment="1">
      <alignment horizontal="center" vertical="center" wrapText="1"/>
    </xf>
    <xf numFmtId="0" fontId="33" fillId="0" borderId="64" xfId="2" applyFont="1" applyFill="1" applyBorder="1" applyAlignment="1">
      <alignment horizontal="center" vertical="center" wrapText="1"/>
    </xf>
    <xf numFmtId="49" fontId="6" fillId="0" borderId="65" xfId="0" applyNumberFormat="1" applyFont="1" applyFill="1" applyBorder="1" applyAlignment="1" applyProtection="1">
      <alignment horizontal="center" vertical="center"/>
    </xf>
    <xf numFmtId="49" fontId="6" fillId="0" borderId="4" xfId="2" applyNumberFormat="1" applyFont="1" applyFill="1" applyBorder="1" applyAlignment="1">
      <alignment vertical="center" wrapText="1"/>
    </xf>
    <xf numFmtId="0" fontId="6" fillId="0" borderId="5" xfId="2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167" fontId="6" fillId="0" borderId="3" xfId="2" applyNumberFormat="1" applyFont="1" applyFill="1" applyBorder="1" applyAlignment="1" applyProtection="1">
      <alignment horizontal="center" vertical="center" wrapText="1"/>
    </xf>
    <xf numFmtId="165" fontId="6" fillId="0" borderId="70" xfId="2" applyNumberFormat="1" applyFont="1" applyFill="1" applyBorder="1" applyAlignment="1" applyProtection="1">
      <alignment horizontal="center" vertical="center"/>
    </xf>
    <xf numFmtId="1" fontId="6" fillId="0" borderId="70" xfId="2" applyNumberFormat="1" applyFont="1" applyFill="1" applyBorder="1" applyAlignment="1" applyProtection="1">
      <alignment horizontal="center" vertical="center"/>
    </xf>
    <xf numFmtId="1" fontId="6" fillId="0" borderId="65" xfId="2" applyNumberFormat="1" applyFont="1" applyFill="1" applyBorder="1" applyAlignment="1" applyProtection="1">
      <alignment horizontal="center" vertical="center"/>
    </xf>
    <xf numFmtId="1" fontId="6" fillId="0" borderId="2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0" fontId="33" fillId="0" borderId="65" xfId="2" applyFont="1" applyFill="1" applyBorder="1" applyAlignment="1">
      <alignment horizontal="center" vertical="center" wrapText="1"/>
    </xf>
    <xf numFmtId="0" fontId="33" fillId="0" borderId="2" xfId="2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0" fontId="33" fillId="0" borderId="3" xfId="2" applyFont="1" applyFill="1" applyBorder="1" applyAlignment="1">
      <alignment horizontal="center" vertical="center" wrapText="1"/>
    </xf>
    <xf numFmtId="49" fontId="6" fillId="0" borderId="45" xfId="0" applyNumberFormat="1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0" fontId="6" fillId="0" borderId="64" xfId="2" applyFont="1" applyFill="1" applyBorder="1" applyAlignment="1">
      <alignment horizontal="center" vertical="center" wrapText="1"/>
    </xf>
    <xf numFmtId="168" fontId="36" fillId="0" borderId="49" xfId="2" applyNumberFormat="1" applyFont="1" applyFill="1" applyBorder="1" applyAlignment="1" applyProtection="1">
      <alignment horizontal="center" vertical="center"/>
    </xf>
    <xf numFmtId="169" fontId="6" fillId="0" borderId="45" xfId="2" applyNumberFormat="1" applyFont="1" applyFill="1" applyBorder="1" applyAlignment="1" applyProtection="1">
      <alignment horizontal="center" vertical="center"/>
    </xf>
    <xf numFmtId="0" fontId="6" fillId="0" borderId="66" xfId="2" applyFont="1" applyFill="1" applyBorder="1" applyAlignment="1">
      <alignment horizontal="center" vertical="center" wrapText="1"/>
    </xf>
    <xf numFmtId="0" fontId="6" fillId="0" borderId="49" xfId="2" applyFont="1" applyFill="1" applyBorder="1" applyAlignment="1">
      <alignment horizontal="center" vertical="center" wrapText="1"/>
    </xf>
    <xf numFmtId="0" fontId="33" fillId="0" borderId="46" xfId="2" applyFont="1" applyFill="1" applyBorder="1" applyAlignment="1">
      <alignment horizontal="center" vertical="center" wrapText="1"/>
    </xf>
    <xf numFmtId="167" fontId="33" fillId="0" borderId="49" xfId="2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49" fontId="6" fillId="0" borderId="10" xfId="2" applyNumberFormat="1" applyFont="1" applyFill="1" applyBorder="1" applyAlignment="1">
      <alignment horizontal="left" vertical="center" wrapText="1"/>
    </xf>
    <xf numFmtId="0" fontId="6" fillId="0" borderId="65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168" fontId="36" fillId="0" borderId="4" xfId="2" applyNumberFormat="1" applyFont="1" applyFill="1" applyBorder="1" applyAlignment="1" applyProtection="1">
      <alignment horizontal="center" vertical="center"/>
    </xf>
    <xf numFmtId="169" fontId="6" fillId="0" borderId="19" xfId="2" applyNumberFormat="1" applyFont="1" applyFill="1" applyBorder="1" applyAlignment="1" applyProtection="1">
      <alignment horizontal="center" vertical="center"/>
    </xf>
    <xf numFmtId="0" fontId="6" fillId="0" borderId="70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80" xfId="2" applyFont="1" applyFill="1" applyBorder="1" applyAlignment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/>
    </xf>
    <xf numFmtId="0" fontId="2" fillId="0" borderId="65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33" fillId="0" borderId="80" xfId="2" applyFont="1" applyFill="1" applyBorder="1" applyAlignment="1">
      <alignment horizontal="center" vertical="center" wrapText="1"/>
    </xf>
    <xf numFmtId="167" fontId="33" fillId="0" borderId="4" xfId="2" applyNumberFormat="1" applyFont="1" applyFill="1" applyBorder="1" applyAlignment="1" applyProtection="1">
      <alignment horizontal="center" vertical="center"/>
    </xf>
    <xf numFmtId="49" fontId="6" fillId="0" borderId="20" xfId="0" applyNumberFormat="1" applyFont="1" applyFill="1" applyBorder="1" applyAlignment="1" applyProtection="1">
      <alignment horizontal="center" vertical="center"/>
    </xf>
    <xf numFmtId="167" fontId="6" fillId="0" borderId="65" xfId="2" applyNumberFormat="1" applyFont="1" applyFill="1" applyBorder="1" applyAlignment="1" applyProtection="1">
      <alignment horizontal="center" vertical="center"/>
    </xf>
    <xf numFmtId="165" fontId="6" fillId="0" borderId="41" xfId="2" applyNumberFormat="1" applyFont="1" applyFill="1" applyBorder="1" applyAlignment="1">
      <alignment horizontal="center" vertical="center" wrapText="1"/>
    </xf>
    <xf numFmtId="0" fontId="6" fillId="0" borderId="64" xfId="0" applyNumberFormat="1" applyFont="1" applyFill="1" applyBorder="1" applyAlignment="1" applyProtection="1">
      <alignment horizontal="left" vertical="center"/>
    </xf>
    <xf numFmtId="168" fontId="37" fillId="0" borderId="64" xfId="0" applyNumberFormat="1" applyFont="1" applyFill="1" applyBorder="1" applyAlignment="1" applyProtection="1">
      <alignment horizontal="center" vertical="center"/>
    </xf>
    <xf numFmtId="165" fontId="6" fillId="0" borderId="66" xfId="0" applyNumberFormat="1" applyFont="1" applyFill="1" applyBorder="1" applyAlignment="1" applyProtection="1">
      <alignment horizontal="center" vertical="center"/>
    </xf>
    <xf numFmtId="1" fontId="6" fillId="0" borderId="66" xfId="0" applyNumberFormat="1" applyFont="1" applyFill="1" applyBorder="1" applyAlignment="1">
      <alignment horizontal="center" vertical="center" wrapText="1"/>
    </xf>
    <xf numFmtId="165" fontId="6" fillId="0" borderId="47" xfId="2" applyNumberFormat="1" applyFont="1" applyFill="1" applyBorder="1" applyAlignment="1" applyProtection="1">
      <alignment horizontal="center" vertical="center"/>
    </xf>
    <xf numFmtId="165" fontId="6" fillId="0" borderId="48" xfId="2" applyNumberFormat="1" applyFont="1" applyFill="1" applyBorder="1" applyAlignment="1" applyProtection="1">
      <alignment horizontal="center" vertical="center"/>
    </xf>
    <xf numFmtId="1" fontId="6" fillId="0" borderId="64" xfId="2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left" vertical="center"/>
    </xf>
    <xf numFmtId="168" fontId="37" fillId="0" borderId="7" xfId="0" applyNumberFormat="1" applyFont="1" applyFill="1" applyBorder="1" applyAlignment="1" applyProtection="1">
      <alignment horizontal="center" vertical="center"/>
    </xf>
    <xf numFmtId="165" fontId="6" fillId="0" borderId="91" xfId="0" applyNumberFormat="1" applyFont="1" applyFill="1" applyBorder="1" applyAlignment="1" applyProtection="1">
      <alignment horizontal="center" vertical="center"/>
    </xf>
    <xf numFmtId="1" fontId="6" fillId="0" borderId="91" xfId="0" applyNumberFormat="1" applyFont="1" applyFill="1" applyBorder="1" applyAlignment="1">
      <alignment horizontal="center" vertical="center" wrapText="1"/>
    </xf>
    <xf numFmtId="0" fontId="6" fillId="0" borderId="29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165" fontId="6" fillId="0" borderId="29" xfId="2" applyNumberFormat="1" applyFont="1" applyFill="1" applyBorder="1" applyAlignment="1" applyProtection="1">
      <alignment horizontal="center" vertical="center"/>
    </xf>
    <xf numFmtId="165" fontId="6" fillId="0" borderId="8" xfId="2" applyNumberFormat="1" applyFont="1" applyFill="1" applyBorder="1" applyAlignment="1" applyProtection="1">
      <alignment horizontal="center" vertical="center"/>
    </xf>
    <xf numFmtId="1" fontId="6" fillId="0" borderId="7" xfId="2" applyNumberFormat="1" applyFont="1" applyFill="1" applyBorder="1" applyAlignment="1" applyProtection="1">
      <alignment horizontal="center" vertical="center"/>
    </xf>
    <xf numFmtId="165" fontId="6" fillId="0" borderId="60" xfId="2" applyNumberFormat="1" applyFont="1" applyFill="1" applyBorder="1" applyAlignment="1" applyProtection="1">
      <alignment horizontal="center" vertical="center"/>
    </xf>
    <xf numFmtId="1" fontId="6" fillId="0" borderId="41" xfId="0" applyNumberFormat="1" applyFont="1" applyFill="1" applyBorder="1" applyAlignment="1" applyProtection="1">
      <alignment horizontal="center" vertical="center"/>
    </xf>
    <xf numFmtId="172" fontId="6" fillId="0" borderId="41" xfId="0" applyNumberFormat="1" applyFont="1" applyFill="1" applyBorder="1" applyAlignment="1" applyProtection="1">
      <alignment horizontal="left" vertical="center"/>
    </xf>
    <xf numFmtId="168" fontId="2" fillId="0" borderId="47" xfId="0" applyNumberFormat="1" applyFont="1" applyFill="1" applyBorder="1" applyAlignment="1" applyProtection="1">
      <alignment horizontal="center" vertical="center"/>
    </xf>
    <xf numFmtId="168" fontId="2" fillId="0" borderId="48" xfId="0" applyNumberFormat="1" applyFont="1" applyFill="1" applyBorder="1" applyAlignment="1" applyProtection="1">
      <alignment horizontal="center" vertical="center"/>
    </xf>
    <xf numFmtId="168" fontId="2" fillId="0" borderId="64" xfId="0" applyNumberFormat="1" applyFont="1" applyFill="1" applyBorder="1" applyAlignment="1" applyProtection="1">
      <alignment horizontal="center" vertical="center"/>
    </xf>
    <xf numFmtId="168" fontId="6" fillId="0" borderId="66" xfId="0" applyNumberFormat="1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left" vertical="top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165" fontId="6" fillId="0" borderId="99" xfId="0" applyNumberFormat="1" applyFont="1" applyFill="1" applyBorder="1" applyAlignment="1" applyProtection="1">
      <alignment horizontal="center" vertical="center"/>
    </xf>
    <xf numFmtId="1" fontId="6" fillId="0" borderId="99" xfId="0" applyNumberFormat="1" applyFont="1" applyFill="1" applyBorder="1" applyAlignment="1" applyProtection="1">
      <alignment horizontal="center" vertical="center"/>
    </xf>
    <xf numFmtId="165" fontId="6" fillId="0" borderId="63" xfId="2" applyNumberFormat="1" applyFont="1" applyFill="1" applyBorder="1" applyAlignment="1">
      <alignment horizontal="center" vertical="center" wrapText="1"/>
    </xf>
    <xf numFmtId="1" fontId="6" fillId="0" borderId="63" xfId="2" applyNumberFormat="1" applyFont="1" applyFill="1" applyBorder="1" applyAlignment="1">
      <alignment horizontal="center" vertical="center" wrapText="1"/>
    </xf>
    <xf numFmtId="49" fontId="2" fillId="0" borderId="51" xfId="2" applyNumberFormat="1" applyFont="1" applyFill="1" applyBorder="1" applyAlignment="1">
      <alignment vertical="center" wrapText="1"/>
    </xf>
    <xf numFmtId="0" fontId="2" fillId="0" borderId="47" xfId="2" applyNumberFormat="1" applyFont="1" applyFill="1" applyBorder="1" applyAlignment="1" applyProtection="1">
      <alignment horizontal="center" vertical="center"/>
    </xf>
    <xf numFmtId="0" fontId="2" fillId="0" borderId="48" xfId="2" applyNumberFormat="1" applyFont="1" applyFill="1" applyBorder="1" applyAlignment="1" applyProtection="1">
      <alignment horizontal="center" vertical="center"/>
    </xf>
    <xf numFmtId="0" fontId="2" fillId="0" borderId="49" xfId="2" applyNumberFormat="1" applyFont="1" applyFill="1" applyBorder="1" applyAlignment="1" applyProtection="1">
      <alignment horizontal="center" vertical="center"/>
    </xf>
    <xf numFmtId="169" fontId="2" fillId="0" borderId="45" xfId="2" applyNumberFormat="1" applyFont="1" applyFill="1" applyBorder="1" applyAlignment="1" applyProtection="1">
      <alignment horizontal="center" vertical="center"/>
    </xf>
    <xf numFmtId="1" fontId="2" fillId="0" borderId="66" xfId="2" applyNumberFormat="1" applyFont="1" applyFill="1" applyBorder="1" applyAlignment="1" applyProtection="1">
      <alignment horizontal="center" vertical="center"/>
    </xf>
    <xf numFmtId="168" fontId="2" fillId="0" borderId="47" xfId="2" applyNumberFormat="1" applyFont="1" applyFill="1" applyBorder="1" applyAlignment="1" applyProtection="1">
      <alignment horizontal="center" vertical="center"/>
    </xf>
    <xf numFmtId="168" fontId="2" fillId="0" borderId="48" xfId="2" applyNumberFormat="1" applyFont="1" applyFill="1" applyBorder="1" applyAlignment="1" applyProtection="1">
      <alignment horizontal="center" vertical="center"/>
    </xf>
    <xf numFmtId="168" fontId="2" fillId="0" borderId="49" xfId="2" applyNumberFormat="1" applyFont="1" applyFill="1" applyBorder="1" applyAlignment="1" applyProtection="1">
      <alignment horizontal="center" vertical="center"/>
    </xf>
    <xf numFmtId="0" fontId="2" fillId="0" borderId="73" xfId="2" applyNumberFormat="1" applyFont="1" applyFill="1" applyBorder="1" applyAlignment="1" applyProtection="1">
      <alignment horizontal="center" vertical="center"/>
    </xf>
    <xf numFmtId="0" fontId="2" fillId="0" borderId="21" xfId="2" applyNumberFormat="1" applyFont="1" applyFill="1" applyBorder="1" applyAlignment="1" applyProtection="1">
      <alignment horizontal="center" vertical="center"/>
    </xf>
    <xf numFmtId="0" fontId="2" fillId="0" borderId="22" xfId="2" applyNumberFormat="1" applyFont="1" applyFill="1" applyBorder="1" applyAlignment="1" applyProtection="1">
      <alignment horizontal="center" vertical="center"/>
    </xf>
    <xf numFmtId="0" fontId="2" fillId="0" borderId="23" xfId="2" applyNumberFormat="1" applyFont="1" applyFill="1" applyBorder="1" applyAlignment="1" applyProtection="1">
      <alignment horizontal="center" vertical="center"/>
    </xf>
    <xf numFmtId="169" fontId="2" fillId="0" borderId="63" xfId="2" applyNumberFormat="1" applyFont="1" applyFill="1" applyBorder="1" applyAlignment="1" applyProtection="1">
      <alignment horizontal="center" vertical="center"/>
    </xf>
    <xf numFmtId="1" fontId="2" fillId="0" borderId="86" xfId="2" applyNumberFormat="1" applyFont="1" applyFill="1" applyBorder="1" applyAlignment="1" applyProtection="1">
      <alignment horizontal="center" vertical="center"/>
    </xf>
    <xf numFmtId="168" fontId="2" fillId="0" borderId="21" xfId="2" applyNumberFormat="1" applyFont="1" applyFill="1" applyBorder="1" applyAlignment="1" applyProtection="1">
      <alignment horizontal="center" vertical="center"/>
    </xf>
    <xf numFmtId="168" fontId="2" fillId="0" borderId="22" xfId="2" applyNumberFormat="1" applyFont="1" applyFill="1" applyBorder="1" applyAlignment="1" applyProtection="1">
      <alignment horizontal="center" vertical="center"/>
    </xf>
    <xf numFmtId="168" fontId="2" fillId="0" borderId="23" xfId="2" applyNumberFormat="1" applyFont="1" applyFill="1" applyBorder="1" applyAlignment="1" applyProtection="1">
      <alignment horizontal="center" vertical="center"/>
    </xf>
    <xf numFmtId="0" fontId="2" fillId="0" borderId="24" xfId="2" applyNumberFormat="1" applyFont="1" applyFill="1" applyBorder="1" applyAlignment="1" applyProtection="1">
      <alignment horizontal="center" vertical="center"/>
    </xf>
    <xf numFmtId="0" fontId="2" fillId="0" borderId="82" xfId="2" applyNumberFormat="1" applyFont="1" applyFill="1" applyBorder="1" applyAlignment="1" applyProtection="1">
      <alignment horizontal="center" vertical="center"/>
    </xf>
    <xf numFmtId="0" fontId="2" fillId="0" borderId="27" xfId="2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left" wrapText="1"/>
    </xf>
    <xf numFmtId="0" fontId="2" fillId="0" borderId="2" xfId="2" applyNumberFormat="1" applyFont="1" applyFill="1" applyBorder="1" applyAlignment="1" applyProtection="1">
      <alignment horizontal="center" vertical="center"/>
    </xf>
    <xf numFmtId="169" fontId="2" fillId="0" borderId="2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 applyProtection="1">
      <alignment horizontal="center" vertical="center"/>
    </xf>
    <xf numFmtId="168" fontId="2" fillId="0" borderId="2" xfId="2" applyNumberFormat="1" applyFont="1" applyFill="1" applyBorder="1" applyAlignment="1" applyProtection="1">
      <alignment horizontal="center" vertical="center"/>
    </xf>
    <xf numFmtId="165" fontId="6" fillId="0" borderId="17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 wrapText="1"/>
    </xf>
    <xf numFmtId="0" fontId="6" fillId="0" borderId="119" xfId="2" applyFont="1" applyFill="1" applyBorder="1" applyAlignment="1">
      <alignment horizontal="center" vertical="center" wrapText="1"/>
    </xf>
    <xf numFmtId="49" fontId="2" fillId="0" borderId="119" xfId="0" applyNumberFormat="1" applyFont="1" applyFill="1" applyBorder="1" applyAlignment="1">
      <alignment horizontal="left" vertical="center" wrapText="1"/>
    </xf>
    <xf numFmtId="0" fontId="2" fillId="0" borderId="119" xfId="0" applyFont="1" applyFill="1" applyBorder="1" applyAlignment="1">
      <alignment horizontal="center" vertical="center" wrapText="1"/>
    </xf>
    <xf numFmtId="0" fontId="2" fillId="0" borderId="119" xfId="0" applyNumberFormat="1" applyFont="1" applyFill="1" applyBorder="1" applyAlignment="1">
      <alignment horizontal="center" vertical="center" wrapText="1"/>
    </xf>
    <xf numFmtId="49" fontId="2" fillId="0" borderId="119" xfId="0" applyNumberFormat="1" applyFont="1" applyFill="1" applyBorder="1" applyAlignment="1">
      <alignment horizontal="center" vertical="center" wrapText="1"/>
    </xf>
    <xf numFmtId="164" fontId="2" fillId="0" borderId="119" xfId="0" applyNumberFormat="1" applyFont="1" applyFill="1" applyBorder="1" applyAlignment="1" applyProtection="1">
      <alignment horizontal="center" vertical="center" wrapText="1"/>
    </xf>
    <xf numFmtId="165" fontId="2" fillId="0" borderId="119" xfId="0" applyNumberFormat="1" applyFont="1" applyFill="1" applyBorder="1" applyAlignment="1" applyProtection="1">
      <alignment horizontal="center" vertical="center"/>
    </xf>
    <xf numFmtId="1" fontId="2" fillId="0" borderId="119" xfId="0" applyNumberFormat="1" applyFont="1" applyFill="1" applyBorder="1" applyAlignment="1" applyProtection="1">
      <alignment horizontal="center" vertical="center"/>
    </xf>
    <xf numFmtId="165" fontId="2" fillId="0" borderId="119" xfId="0" applyNumberFormat="1" applyFont="1" applyFill="1" applyBorder="1" applyAlignment="1">
      <alignment horizontal="center" vertical="center" wrapText="1"/>
    </xf>
    <xf numFmtId="1" fontId="6" fillId="0" borderId="119" xfId="2" applyNumberFormat="1" applyFont="1" applyFill="1" applyBorder="1" applyAlignment="1">
      <alignment horizontal="center" vertical="center" wrapText="1"/>
    </xf>
    <xf numFmtId="1" fontId="6" fillId="0" borderId="2" xfId="2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65" fontId="2" fillId="0" borderId="2" xfId="0" applyNumberFormat="1" applyFont="1" applyFill="1" applyBorder="1" applyAlignment="1" applyProtection="1">
      <alignment horizontal="center" vertical="center"/>
    </xf>
    <xf numFmtId="1" fontId="2" fillId="0" borderId="2" xfId="0" applyNumberFormat="1" applyFont="1" applyFill="1" applyBorder="1" applyAlignment="1" applyProtection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45" xfId="0" applyNumberFormat="1" applyFont="1" applyFill="1" applyBorder="1" applyAlignment="1">
      <alignment vertical="center" wrapText="1"/>
    </xf>
    <xf numFmtId="0" fontId="2" fillId="0" borderId="73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165" fontId="6" fillId="0" borderId="41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81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84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33" fillId="0" borderId="0" xfId="2" applyNumberFormat="1" applyFont="1" applyFill="1" applyBorder="1" applyAlignment="1" applyProtection="1">
      <alignment horizontal="center" vertical="center"/>
    </xf>
    <xf numFmtId="167" fontId="35" fillId="0" borderId="0" xfId="2" applyNumberFormat="1" applyFont="1" applyFill="1" applyBorder="1" applyAlignment="1" applyProtection="1">
      <alignment horizontal="center" vertical="center" wrapText="1"/>
    </xf>
    <xf numFmtId="0" fontId="35" fillId="0" borderId="0" xfId="2" applyNumberFormat="1" applyFont="1" applyFill="1" applyBorder="1" applyAlignment="1" applyProtection="1">
      <alignment horizontal="center" vertical="center" wrapText="1"/>
    </xf>
    <xf numFmtId="49" fontId="6" fillId="0" borderId="2" xfId="2" applyNumberFormat="1" applyFont="1" applyFill="1" applyBorder="1" applyAlignment="1">
      <alignment vertical="center" wrapText="1"/>
    </xf>
    <xf numFmtId="0" fontId="2" fillId="8" borderId="78" xfId="2" applyFont="1" applyFill="1" applyBorder="1" applyAlignment="1">
      <alignment horizontal="center" vertical="center" wrapText="1"/>
    </xf>
    <xf numFmtId="0" fontId="2" fillId="8" borderId="120" xfId="2" applyFont="1" applyFill="1" applyBorder="1" applyAlignment="1">
      <alignment horizontal="center" vertical="center" wrapText="1"/>
    </xf>
    <xf numFmtId="0" fontId="2" fillId="8" borderId="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49" fontId="6" fillId="0" borderId="2" xfId="2" applyNumberFormat="1" applyFont="1" applyFill="1" applyBorder="1" applyAlignment="1">
      <alignment horizontal="left" vertical="center" wrapText="1"/>
    </xf>
    <xf numFmtId="49" fontId="6" fillId="0" borderId="0" xfId="2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wrapText="1"/>
    </xf>
    <xf numFmtId="0" fontId="30" fillId="0" borderId="66" xfId="0" applyFont="1" applyFill="1" applyBorder="1" applyAlignment="1">
      <alignment horizontal="left" vertical="top" wrapText="1"/>
    </xf>
    <xf numFmtId="165" fontId="2" fillId="0" borderId="66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165" fontId="2" fillId="0" borderId="45" xfId="0" applyNumberFormat="1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wrapText="1"/>
    </xf>
    <xf numFmtId="165" fontId="2" fillId="0" borderId="70" xfId="0" applyNumberFormat="1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165" fontId="2" fillId="0" borderId="19" xfId="0" applyNumberFormat="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2" fillId="0" borderId="111" xfId="0" applyFont="1" applyFill="1" applyBorder="1" applyAlignment="1">
      <alignment wrapText="1"/>
    </xf>
    <xf numFmtId="0" fontId="30" fillId="0" borderId="70" xfId="0" applyFont="1" applyFill="1" applyBorder="1" applyAlignment="1">
      <alignment wrapText="1"/>
    </xf>
    <xf numFmtId="1" fontId="2" fillId="0" borderId="10" xfId="0" applyNumberFormat="1" applyFont="1" applyFill="1" applyBorder="1" applyAlignment="1">
      <alignment horizontal="center" vertical="center"/>
    </xf>
    <xf numFmtId="165" fontId="2" fillId="0" borderId="10" xfId="0" applyNumberFormat="1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wrapText="1"/>
    </xf>
    <xf numFmtId="165" fontId="2" fillId="0" borderId="87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6" fillId="0" borderId="81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wrapText="1"/>
    </xf>
    <xf numFmtId="0" fontId="2" fillId="0" borderId="64" xfId="0" applyFont="1" applyFill="1" applyBorder="1" applyAlignment="1">
      <alignment horizontal="center" vertical="center"/>
    </xf>
    <xf numFmtId="1" fontId="2" fillId="0" borderId="66" xfId="0" applyNumberFormat="1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" fontId="2" fillId="0" borderId="70" xfId="0" applyNumberFormat="1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165" fontId="30" fillId="0" borderId="70" xfId="0" applyNumberFormat="1" applyFont="1" applyFill="1" applyBorder="1" applyAlignment="1">
      <alignment horizontal="center" vertical="center"/>
    </xf>
    <xf numFmtId="0" fontId="30" fillId="0" borderId="65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1" fontId="30" fillId="0" borderId="70" xfId="0" applyNumberFormat="1" applyFont="1" applyFill="1" applyBorder="1" applyAlignment="1">
      <alignment horizontal="center" vertical="center"/>
    </xf>
    <xf numFmtId="0" fontId="30" fillId="0" borderId="70" xfId="0" applyFont="1" applyFill="1" applyBorder="1" applyAlignment="1">
      <alignment horizontal="center" vertical="center"/>
    </xf>
    <xf numFmtId="165" fontId="30" fillId="0" borderId="19" xfId="0" applyNumberFormat="1" applyFont="1" applyFill="1" applyBorder="1" applyAlignment="1">
      <alignment horizontal="center" vertical="center"/>
    </xf>
    <xf numFmtId="0" fontId="30" fillId="0" borderId="0" xfId="0" applyFont="1" applyFill="1"/>
    <xf numFmtId="0" fontId="46" fillId="0" borderId="0" xfId="0" applyFont="1" applyFill="1"/>
    <xf numFmtId="0" fontId="2" fillId="0" borderId="91" xfId="0" applyFont="1" applyFill="1" applyBorder="1" applyAlignment="1">
      <alignment wrapText="1"/>
    </xf>
    <xf numFmtId="165" fontId="2" fillId="0" borderId="9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1" xfId="0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86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9" xfId="0" applyFont="1" applyFill="1" applyBorder="1"/>
    <xf numFmtId="0" fontId="2" fillId="0" borderId="20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20" xfId="0" applyFont="1" applyFill="1" applyBorder="1"/>
    <xf numFmtId="164" fontId="6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65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30" fillId="0" borderId="111" xfId="0" applyFont="1" applyFill="1" applyBorder="1" applyAlignment="1">
      <alignment horizontal="left" vertical="top" wrapText="1"/>
    </xf>
    <xf numFmtId="165" fontId="2" fillId="0" borderId="111" xfId="0" applyNumberFormat="1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119" xfId="0" applyFont="1" applyFill="1" applyBorder="1" applyAlignment="1">
      <alignment horizontal="center" vertical="center"/>
    </xf>
    <xf numFmtId="0" fontId="2" fillId="0" borderId="122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1" fontId="2" fillId="0" borderId="111" xfId="0" applyNumberFormat="1" applyFont="1" applyFill="1" applyBorder="1" applyAlignment="1">
      <alignment horizontal="center" vertical="center"/>
    </xf>
    <xf numFmtId="0" fontId="2" fillId="0" borderId="111" xfId="0" applyFont="1" applyFill="1" applyBorder="1" applyAlignment="1">
      <alignment horizontal="center" vertical="center"/>
    </xf>
    <xf numFmtId="49" fontId="23" fillId="0" borderId="0" xfId="3" applyNumberFormat="1" applyFont="1" applyFill="1" applyBorder="1" applyAlignment="1">
      <alignment horizontal="center"/>
    </xf>
    <xf numFmtId="49" fontId="47" fillId="0" borderId="0" xfId="3" applyNumberFormat="1" applyFont="1" applyFill="1" applyBorder="1" applyAlignment="1">
      <alignment horizontal="center"/>
    </xf>
    <xf numFmtId="0" fontId="48" fillId="0" borderId="0" xfId="3" applyFont="1" applyFill="1" applyBorder="1" applyAlignment="1">
      <alignment horizontal="center" vertical="center" wrapText="1" shrinkToFit="1"/>
    </xf>
    <xf numFmtId="0" fontId="49" fillId="0" borderId="0" xfId="3" applyFont="1" applyFill="1" applyBorder="1" applyAlignment="1">
      <alignment horizontal="center" vertical="center" wrapText="1" shrinkToFit="1"/>
    </xf>
    <xf numFmtId="0" fontId="32" fillId="0" borderId="0" xfId="4"/>
    <xf numFmtId="1" fontId="0" fillId="0" borderId="0" xfId="0" applyNumberFormat="1"/>
    <xf numFmtId="168" fontId="6" fillId="3" borderId="8" xfId="2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49" fontId="6" fillId="8" borderId="51" xfId="2" applyNumberFormat="1" applyFont="1" applyFill="1" applyBorder="1" applyAlignment="1">
      <alignment horizontal="left" vertical="center" wrapText="1"/>
    </xf>
    <xf numFmtId="49" fontId="6" fillId="8" borderId="10" xfId="2" applyNumberFormat="1" applyFont="1" applyFill="1" applyBorder="1" applyAlignment="1">
      <alignment horizontal="left" vertical="center" wrapText="1"/>
    </xf>
    <xf numFmtId="0" fontId="6" fillId="8" borderId="0" xfId="0" applyFont="1" applyFill="1"/>
    <xf numFmtId="49" fontId="6" fillId="8" borderId="10" xfId="2" applyNumberFormat="1" applyFont="1" applyFill="1" applyBorder="1" applyAlignment="1">
      <alignment vertical="center" wrapText="1"/>
    </xf>
    <xf numFmtId="165" fontId="6" fillId="8" borderId="66" xfId="0" applyNumberFormat="1" applyFont="1" applyFill="1" applyBorder="1" applyAlignment="1" applyProtection="1">
      <alignment horizontal="center" vertical="center"/>
    </xf>
    <xf numFmtId="168" fontId="6" fillId="3" borderId="119" xfId="2" applyNumberFormat="1" applyFont="1" applyFill="1" applyBorder="1" applyAlignment="1" applyProtection="1">
      <alignment horizontal="center" vertical="center"/>
    </xf>
    <xf numFmtId="168" fontId="6" fillId="3" borderId="119" xfId="2" applyNumberFormat="1" applyFont="1" applyFill="1" applyBorder="1" applyAlignment="1" applyProtection="1">
      <alignment horizontal="left" vertical="center" wrapText="1"/>
    </xf>
    <xf numFmtId="1" fontId="6" fillId="0" borderId="18" xfId="2" applyNumberFormat="1" applyFont="1" applyFill="1" applyBorder="1" applyAlignment="1">
      <alignment horizontal="center" vertical="center"/>
    </xf>
    <xf numFmtId="1" fontId="6" fillId="0" borderId="69" xfId="2" applyNumberFormat="1" applyFont="1" applyFill="1" applyBorder="1" applyAlignment="1" applyProtection="1">
      <alignment horizontal="center" vertical="center"/>
    </xf>
    <xf numFmtId="168" fontId="6" fillId="3" borderId="28" xfId="2" applyNumberFormat="1" applyFont="1" applyFill="1" applyBorder="1" applyAlignment="1" applyProtection="1">
      <alignment horizontal="center" vertical="center"/>
    </xf>
    <xf numFmtId="168" fontId="6" fillId="3" borderId="0" xfId="2" applyNumberFormat="1" applyFont="1" applyFill="1" applyBorder="1" applyAlignment="1" applyProtection="1">
      <alignment horizontal="center" vertical="center"/>
    </xf>
    <xf numFmtId="168" fontId="6" fillId="3" borderId="120" xfId="2" applyNumberFormat="1" applyFont="1" applyFill="1" applyBorder="1" applyAlignment="1" applyProtection="1">
      <alignment horizontal="center" vertical="center"/>
    </xf>
    <xf numFmtId="168" fontId="6" fillId="3" borderId="2" xfId="2" applyNumberFormat="1" applyFont="1" applyFill="1" applyBorder="1" applyAlignment="1" applyProtection="1">
      <alignment horizontal="center" vertical="center"/>
    </xf>
    <xf numFmtId="168" fontId="6" fillId="3" borderId="2" xfId="2" applyNumberFormat="1" applyFont="1" applyFill="1" applyBorder="1" applyAlignment="1" applyProtection="1">
      <alignment horizontal="left" vertical="center" wrapText="1"/>
    </xf>
    <xf numFmtId="1" fontId="6" fillId="0" borderId="81" xfId="2" applyNumberFormat="1" applyFont="1" applyFill="1" applyBorder="1" applyAlignment="1">
      <alignment horizontal="center" vertical="center"/>
    </xf>
    <xf numFmtId="49" fontId="2" fillId="0" borderId="86" xfId="0" applyNumberFormat="1" applyFont="1" applyFill="1" applyBorder="1" applyAlignment="1">
      <alignment vertical="center" wrapText="1"/>
    </xf>
    <xf numFmtId="0" fontId="2" fillId="0" borderId="42" xfId="0" applyFont="1" applyFill="1" applyBorder="1" applyAlignment="1">
      <alignment horizontal="center" vertical="center"/>
    </xf>
    <xf numFmtId="0" fontId="2" fillId="0" borderId="123" xfId="0" applyFont="1" applyFill="1" applyBorder="1" applyAlignment="1">
      <alignment horizontal="center" vertical="center"/>
    </xf>
    <xf numFmtId="169" fontId="2" fillId="0" borderId="41" xfId="0" applyNumberFormat="1" applyFont="1" applyFill="1" applyBorder="1" applyAlignment="1">
      <alignment horizontal="center" vertical="center"/>
    </xf>
    <xf numFmtId="1" fontId="2" fillId="0" borderId="81" xfId="2" applyNumberFormat="1" applyFont="1" applyFill="1" applyBorder="1" applyAlignment="1">
      <alignment horizontal="center" vertical="center"/>
    </xf>
    <xf numFmtId="1" fontId="2" fillId="0" borderId="68" xfId="2" applyNumberFormat="1" applyFont="1" applyFill="1" applyBorder="1" applyAlignment="1">
      <alignment horizontal="center" vertical="center" wrapText="1"/>
    </xf>
    <xf numFmtId="169" fontId="2" fillId="0" borderId="30" xfId="0" applyNumberFormat="1" applyFont="1" applyFill="1" applyBorder="1" applyAlignment="1">
      <alignment horizontal="center" vertical="center"/>
    </xf>
    <xf numFmtId="1" fontId="2" fillId="0" borderId="111" xfId="2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2" xfId="2" applyNumberFormat="1" applyFont="1" applyFill="1" applyBorder="1" applyAlignment="1">
      <alignment vertical="center" wrapText="1"/>
    </xf>
    <xf numFmtId="49" fontId="2" fillId="0" borderId="78" xfId="2" applyNumberFormat="1" applyFont="1" applyFill="1" applyBorder="1" applyAlignment="1">
      <alignment vertical="center" wrapText="1"/>
    </xf>
    <xf numFmtId="49" fontId="2" fillId="0" borderId="30" xfId="2" applyNumberFormat="1" applyFont="1" applyFill="1" applyBorder="1" applyAlignment="1">
      <alignment vertical="center" wrapText="1"/>
    </xf>
    <xf numFmtId="49" fontId="2" fillId="0" borderId="87" xfId="2" applyNumberFormat="1" applyFont="1" applyFill="1" applyBorder="1" applyAlignment="1">
      <alignment vertical="center" wrapText="1"/>
    </xf>
    <xf numFmtId="1" fontId="2" fillId="0" borderId="2" xfId="2" applyNumberFormat="1" applyFont="1" applyFill="1" applyBorder="1" applyAlignment="1">
      <alignment horizontal="center" vertical="center" wrapText="1"/>
    </xf>
    <xf numFmtId="0" fontId="2" fillId="8" borderId="0" xfId="2" applyNumberFormat="1" applyFont="1" applyFill="1" applyBorder="1" applyAlignment="1">
      <alignment horizontal="center" vertical="center" wrapText="1"/>
    </xf>
    <xf numFmtId="0" fontId="2" fillId="8" borderId="120" xfId="2" applyNumberFormat="1" applyFont="1" applyFill="1" applyBorder="1" applyAlignment="1">
      <alignment horizontal="center" vertical="center" wrapText="1"/>
    </xf>
    <xf numFmtId="0" fontId="2" fillId="8" borderId="78" xfId="2" applyNumberFormat="1" applyFont="1" applyFill="1" applyBorder="1" applyAlignment="1">
      <alignment horizontal="center" vertical="center" wrapText="1"/>
    </xf>
    <xf numFmtId="0" fontId="2" fillId="8" borderId="120" xfId="2" applyNumberFormat="1" applyFont="1" applyFill="1" applyBorder="1" applyAlignment="1" applyProtection="1">
      <alignment horizontal="center" vertical="center"/>
    </xf>
    <xf numFmtId="49" fontId="6" fillId="8" borderId="4" xfId="2" applyNumberFormat="1" applyFont="1" applyFill="1" applyBorder="1" applyAlignment="1">
      <alignment vertical="center" wrapText="1"/>
    </xf>
    <xf numFmtId="168" fontId="6" fillId="3" borderId="26" xfId="2" applyNumberFormat="1" applyFont="1" applyFill="1" applyBorder="1" applyAlignment="1" applyProtection="1">
      <alignment horizontal="center" vertical="center"/>
    </xf>
    <xf numFmtId="168" fontId="6" fillId="3" borderId="27" xfId="2" applyNumberFormat="1" applyFont="1" applyFill="1" applyBorder="1" applyAlignment="1" applyProtection="1">
      <alignment horizontal="center" vertical="center"/>
    </xf>
    <xf numFmtId="169" fontId="2" fillId="0" borderId="30" xfId="2" applyNumberFormat="1" applyFont="1" applyFill="1" applyBorder="1" applyAlignment="1" applyProtection="1">
      <alignment horizontal="center" vertical="center"/>
    </xf>
    <xf numFmtId="1" fontId="2" fillId="0" borderId="111" xfId="2" applyNumberFormat="1" applyFont="1" applyFill="1" applyBorder="1" applyAlignment="1" applyProtection="1">
      <alignment horizontal="center" vertical="center"/>
    </xf>
    <xf numFmtId="168" fontId="2" fillId="0" borderId="69" xfId="2" applyNumberFormat="1" applyFont="1" applyFill="1" applyBorder="1" applyAlignment="1" applyProtection="1">
      <alignment horizontal="center" vertical="center"/>
    </xf>
    <xf numFmtId="168" fontId="2" fillId="0" borderId="119" xfId="2" applyNumberFormat="1" applyFont="1" applyFill="1" applyBorder="1" applyAlignment="1" applyProtection="1">
      <alignment horizontal="center" vertical="center"/>
    </xf>
    <xf numFmtId="168" fontId="2" fillId="0" borderId="122" xfId="2" applyNumberFormat="1" applyFont="1" applyFill="1" applyBorder="1" applyAlignment="1" applyProtection="1">
      <alignment horizontal="center" vertical="center"/>
    </xf>
    <xf numFmtId="0" fontId="2" fillId="0" borderId="67" xfId="2" applyNumberFormat="1" applyFont="1" applyFill="1" applyBorder="1" applyAlignment="1" applyProtection="1">
      <alignment horizontal="center"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0" fontId="2" fillId="8" borderId="73" xfId="2" applyNumberFormat="1" applyFont="1" applyFill="1" applyBorder="1" applyAlignment="1" applyProtection="1">
      <alignment horizontal="center" vertical="center"/>
    </xf>
    <xf numFmtId="49" fontId="2" fillId="0" borderId="41" xfId="2" applyNumberFormat="1" applyFont="1" applyFill="1" applyBorder="1" applyAlignment="1" applyProtection="1">
      <alignment vertical="center"/>
    </xf>
    <xf numFmtId="49" fontId="2" fillId="0" borderId="14" xfId="2" applyNumberFormat="1" applyFont="1" applyFill="1" applyBorder="1" applyAlignment="1">
      <alignment vertical="center" wrapText="1"/>
    </xf>
    <xf numFmtId="169" fontId="2" fillId="0" borderId="41" xfId="2" applyNumberFormat="1" applyFont="1" applyFill="1" applyBorder="1" applyAlignment="1" applyProtection="1">
      <alignment horizontal="center" vertical="center"/>
    </xf>
    <xf numFmtId="1" fontId="2" fillId="0" borderId="81" xfId="2" applyNumberFormat="1" applyFont="1" applyFill="1" applyBorder="1" applyAlignment="1" applyProtection="1">
      <alignment horizontal="center" vertical="center"/>
    </xf>
    <xf numFmtId="168" fontId="2" fillId="0" borderId="42" xfId="2" applyNumberFormat="1" applyFont="1" applyFill="1" applyBorder="1" applyAlignment="1" applyProtection="1">
      <alignment horizontal="center" vertical="center"/>
    </xf>
    <xf numFmtId="168" fontId="2" fillId="0" borderId="43" xfId="2" applyNumberFormat="1" applyFont="1" applyFill="1" applyBorder="1" applyAlignment="1" applyProtection="1">
      <alignment horizontal="center" vertical="center"/>
    </xf>
    <xf numFmtId="168" fontId="2" fillId="0" borderId="44" xfId="2" applyNumberFormat="1" applyFont="1" applyFill="1" applyBorder="1" applyAlignment="1" applyProtection="1">
      <alignment horizontal="center" vertical="center"/>
    </xf>
    <xf numFmtId="0" fontId="2" fillId="0" borderId="123" xfId="2" applyNumberFormat="1" applyFont="1" applyFill="1" applyBorder="1" applyAlignment="1" applyProtection="1">
      <alignment horizontal="center" vertical="center"/>
    </xf>
    <xf numFmtId="0" fontId="2" fillId="0" borderId="101" xfId="2" applyNumberFormat="1" applyFont="1" applyFill="1" applyBorder="1" applyAlignment="1" applyProtection="1">
      <alignment horizontal="center" vertical="center"/>
    </xf>
    <xf numFmtId="0" fontId="2" fillId="8" borderId="28" xfId="2" applyNumberFormat="1" applyFont="1" applyFill="1" applyBorder="1" applyAlignment="1" applyProtection="1">
      <alignment horizontal="center" vertical="center"/>
    </xf>
    <xf numFmtId="49" fontId="2" fillId="0" borderId="18" xfId="2" applyNumberFormat="1" applyFont="1" applyFill="1" applyBorder="1" applyAlignment="1" applyProtection="1">
      <alignment vertical="center"/>
    </xf>
    <xf numFmtId="0" fontId="2" fillId="0" borderId="101" xfId="0" applyFont="1" applyFill="1" applyBorder="1" applyAlignment="1">
      <alignment horizontal="left" wrapText="1"/>
    </xf>
    <xf numFmtId="169" fontId="2" fillId="0" borderId="101" xfId="2" applyNumberFormat="1" applyFont="1" applyFill="1" applyBorder="1" applyAlignment="1" applyProtection="1">
      <alignment horizontal="center" vertical="center"/>
    </xf>
    <xf numFmtId="1" fontId="2" fillId="0" borderId="101" xfId="2" applyNumberFormat="1" applyFont="1" applyFill="1" applyBorder="1" applyAlignment="1" applyProtection="1">
      <alignment horizontal="center" vertical="center"/>
    </xf>
    <xf numFmtId="168" fontId="2" fillId="0" borderId="101" xfId="2" applyNumberFormat="1" applyFont="1" applyFill="1" applyBorder="1" applyAlignment="1" applyProtection="1">
      <alignment horizontal="center" vertical="center"/>
    </xf>
    <xf numFmtId="0" fontId="2" fillId="8" borderId="5" xfId="2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49" fontId="6" fillId="0" borderId="51" xfId="2" applyNumberFormat="1" applyFont="1" applyFill="1" applyBorder="1" applyAlignment="1">
      <alignment horizontal="left" vertical="center" wrapText="1"/>
    </xf>
    <xf numFmtId="0" fontId="6" fillId="0" borderId="0" xfId="0" applyFont="1" applyFill="1"/>
    <xf numFmtId="49" fontId="6" fillId="0" borderId="10" xfId="2" applyNumberFormat="1" applyFont="1" applyFill="1" applyBorder="1" applyAlignment="1">
      <alignment vertical="center" wrapText="1"/>
    </xf>
    <xf numFmtId="168" fontId="6" fillId="0" borderId="119" xfId="2" applyNumberFormat="1" applyFont="1" applyFill="1" applyBorder="1" applyAlignment="1" applyProtection="1">
      <alignment horizontal="left" vertical="center" wrapText="1"/>
    </xf>
    <xf numFmtId="168" fontId="6" fillId="0" borderId="119" xfId="2" applyNumberFormat="1" applyFont="1" applyFill="1" applyBorder="1" applyAlignment="1" applyProtection="1">
      <alignment horizontal="center" vertical="center"/>
    </xf>
    <xf numFmtId="168" fontId="6" fillId="0" borderId="2" xfId="2" applyNumberFormat="1" applyFont="1" applyFill="1" applyBorder="1" applyAlignment="1" applyProtection="1">
      <alignment horizontal="left" vertical="center" wrapText="1"/>
    </xf>
    <xf numFmtId="168" fontId="6" fillId="0" borderId="2" xfId="2" applyNumberFormat="1" applyFont="1" applyFill="1" applyBorder="1" applyAlignment="1" applyProtection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120" xfId="0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6" fillId="0" borderId="120" xfId="0" applyFont="1" applyFill="1" applyBorder="1" applyAlignment="1">
      <alignment horizontal="center" vertical="center"/>
    </xf>
    <xf numFmtId="49" fontId="2" fillId="0" borderId="62" xfId="2" applyNumberFormat="1" applyFont="1" applyFill="1" applyBorder="1" applyAlignment="1" applyProtection="1">
      <alignment vertical="center"/>
    </xf>
    <xf numFmtId="49" fontId="2" fillId="0" borderId="74" xfId="2" applyNumberFormat="1" applyFont="1" applyFill="1" applyBorder="1" applyAlignment="1">
      <alignment vertical="center" wrapText="1"/>
    </xf>
    <xf numFmtId="0" fontId="2" fillId="0" borderId="69" xfId="2" applyNumberFormat="1" applyFont="1" applyFill="1" applyBorder="1" applyAlignment="1" applyProtection="1">
      <alignment horizontal="center" vertical="center"/>
    </xf>
    <xf numFmtId="0" fontId="2" fillId="0" borderId="119" xfId="2" applyNumberFormat="1" applyFont="1" applyFill="1" applyBorder="1" applyAlignment="1" applyProtection="1">
      <alignment horizontal="center" vertical="center"/>
    </xf>
    <xf numFmtId="0" fontId="2" fillId="0" borderId="122" xfId="2" applyNumberFormat="1" applyFont="1" applyFill="1" applyBorder="1" applyAlignment="1" applyProtection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3" xfId="1" applyFont="1" applyBorder="1" applyAlignment="1">
      <alignment horizontal="center" vertical="center" wrapText="1"/>
    </xf>
    <xf numFmtId="0" fontId="18" fillId="0" borderId="80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08" xfId="0" applyFont="1" applyBorder="1" applyAlignment="1">
      <alignment horizontal="center" vertical="center" wrapText="1"/>
    </xf>
    <xf numFmtId="0" fontId="29" fillId="0" borderId="89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49" fontId="18" fillId="0" borderId="3" xfId="1" applyNumberFormat="1" applyFont="1" applyBorder="1" applyAlignment="1">
      <alignment horizontal="left" vertical="center" wrapText="1"/>
    </xf>
    <xf numFmtId="0" fontId="0" fillId="0" borderId="8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8" fillId="0" borderId="105" xfId="0" applyFont="1" applyBorder="1" applyAlignment="1">
      <alignment horizontal="center" vertical="center" wrapText="1"/>
    </xf>
    <xf numFmtId="0" fontId="19" fillId="0" borderId="106" xfId="0" applyFont="1" applyBorder="1" applyAlignment="1">
      <alignment horizontal="center" vertical="center" wrapText="1"/>
    </xf>
    <xf numFmtId="0" fontId="19" fillId="0" borderId="104" xfId="0" applyFont="1" applyBorder="1" applyAlignment="1">
      <alignment horizontal="center" vertical="center" wrapText="1"/>
    </xf>
    <xf numFmtId="0" fontId="19" fillId="0" borderId="89" xfId="0" applyFont="1" applyBorder="1" applyAlignment="1">
      <alignment horizontal="center" vertical="center" wrapText="1"/>
    </xf>
    <xf numFmtId="1" fontId="18" fillId="0" borderId="108" xfId="0" applyNumberFormat="1" applyFont="1" applyBorder="1" applyAlignment="1">
      <alignment horizontal="center" vertical="center" wrapText="1"/>
    </xf>
    <xf numFmtId="1" fontId="19" fillId="0" borderId="89" xfId="0" applyNumberFormat="1" applyFont="1" applyBorder="1" applyAlignment="1">
      <alignment horizontal="center" vertical="center" wrapText="1"/>
    </xf>
    <xf numFmtId="1" fontId="19" fillId="0" borderId="38" xfId="0" applyNumberFormat="1" applyFont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18" fillId="0" borderId="80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108" xfId="0" applyNumberFormat="1" applyFont="1" applyFill="1" applyBorder="1" applyAlignment="1">
      <alignment horizontal="center" vertical="center" wrapText="1"/>
    </xf>
    <xf numFmtId="0" fontId="29" fillId="0" borderId="89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0" fontId="18" fillId="0" borderId="105" xfId="0" applyFont="1" applyFill="1" applyBorder="1" applyAlignment="1">
      <alignment horizontal="center" vertical="center" wrapText="1"/>
    </xf>
    <xf numFmtId="0" fontId="29" fillId="0" borderId="106" xfId="0" applyFont="1" applyFill="1" applyBorder="1" applyAlignment="1">
      <alignment horizontal="center" vertical="center" wrapText="1"/>
    </xf>
    <xf numFmtId="0" fontId="29" fillId="0" borderId="107" xfId="0" applyFont="1" applyFill="1" applyBorder="1" applyAlignment="1">
      <alignment horizontal="center" vertical="center" wrapText="1"/>
    </xf>
    <xf numFmtId="0" fontId="18" fillId="0" borderId="37" xfId="0" applyFont="1" applyBorder="1" applyAlignment="1">
      <alignment horizontal="center" wrapText="1"/>
    </xf>
    <xf numFmtId="0" fontId="19" fillId="0" borderId="38" xfId="0" applyFont="1" applyBorder="1" applyAlignment="1">
      <alignment horizontal="center" wrapText="1"/>
    </xf>
    <xf numFmtId="0" fontId="19" fillId="0" borderId="106" xfId="0" applyFont="1" applyFill="1" applyBorder="1" applyAlignment="1">
      <alignment horizontal="center" vertical="center" wrapText="1"/>
    </xf>
    <xf numFmtId="0" fontId="19" fillId="0" borderId="104" xfId="0" applyFont="1" applyFill="1" applyBorder="1" applyAlignment="1">
      <alignment horizontal="center" vertical="center" wrapText="1"/>
    </xf>
    <xf numFmtId="0" fontId="18" fillId="0" borderId="108" xfId="0" applyFont="1" applyFill="1" applyBorder="1" applyAlignment="1">
      <alignment horizontal="center" vertical="center" wrapText="1"/>
    </xf>
    <xf numFmtId="0" fontId="19" fillId="0" borderId="89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8" fillId="0" borderId="103" xfId="0" applyFont="1" applyBorder="1" applyAlignment="1">
      <alignment horizontal="center" wrapText="1"/>
    </xf>
    <xf numFmtId="0" fontId="19" fillId="0" borderId="104" xfId="0" applyFont="1" applyBorder="1" applyAlignment="1">
      <alignment horizontal="center" wrapText="1"/>
    </xf>
    <xf numFmtId="0" fontId="29" fillId="0" borderId="104" xfId="0" applyFont="1" applyFill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59" xfId="1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9" fillId="0" borderId="2" xfId="0" applyFont="1" applyBorder="1" applyAlignment="1">
      <alignment wrapText="1"/>
    </xf>
    <xf numFmtId="49" fontId="18" fillId="0" borderId="3" xfId="1" applyNumberFormat="1" applyFont="1" applyBorder="1" applyAlignment="1" applyProtection="1">
      <alignment horizontal="left" vertical="center" wrapText="1"/>
      <protection locked="0"/>
    </xf>
    <xf numFmtId="0" fontId="19" fillId="0" borderId="80" xfId="0" applyFont="1" applyBorder="1" applyAlignment="1">
      <alignment horizontal="left" vertical="center" wrapText="1"/>
    </xf>
    <xf numFmtId="1" fontId="18" fillId="0" borderId="3" xfId="0" applyNumberFormat="1" applyFont="1" applyFill="1" applyBorder="1" applyAlignment="1">
      <alignment horizontal="center" vertical="center" wrapText="1"/>
    </xf>
    <xf numFmtId="1" fontId="29" fillId="0" borderId="80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8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8" fillId="0" borderId="59" xfId="1" applyNumberFormat="1" applyFont="1" applyBorder="1" applyAlignment="1" applyProtection="1">
      <alignment horizontal="left" vertical="center" wrapText="1"/>
      <protection locked="0"/>
    </xf>
    <xf numFmtId="0" fontId="0" fillId="0" borderId="52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14" fillId="0" borderId="52" xfId="0" applyFont="1" applyBorder="1" applyAlignment="1">
      <alignment wrapText="1"/>
    </xf>
    <xf numFmtId="0" fontId="14" fillId="0" borderId="58" xfId="0" applyFont="1" applyBorder="1" applyAlignment="1">
      <alignment wrapText="1"/>
    </xf>
    <xf numFmtId="0" fontId="14" fillId="0" borderId="26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28" xfId="0" applyFont="1" applyBorder="1" applyAlignment="1">
      <alignment wrapText="1"/>
    </xf>
    <xf numFmtId="0" fontId="14" fillId="0" borderId="68" xfId="0" applyFont="1" applyBorder="1" applyAlignment="1">
      <alignment wrapText="1"/>
    </xf>
    <xf numFmtId="0" fontId="14" fillId="0" borderId="79" xfId="0" applyFont="1" applyBorder="1" applyAlignment="1">
      <alignment wrapText="1"/>
    </xf>
    <xf numFmtId="0" fontId="14" fillId="0" borderId="67" xfId="0" applyFont="1" applyBorder="1" applyAlignment="1">
      <alignment wrapText="1"/>
    </xf>
    <xf numFmtId="49" fontId="17" fillId="0" borderId="59" xfId="1" applyNumberFormat="1" applyFont="1" applyBorder="1" applyAlignment="1">
      <alignment horizontal="center" vertical="center" wrapText="1"/>
    </xf>
    <xf numFmtId="0" fontId="19" fillId="0" borderId="52" xfId="0" applyFont="1" applyBorder="1" applyAlignment="1">
      <alignment vertical="center" wrapText="1"/>
    </xf>
    <xf numFmtId="0" fontId="19" fillId="0" borderId="68" xfId="0" applyFont="1" applyBorder="1" applyAlignment="1">
      <alignment vertical="center" wrapText="1"/>
    </xf>
    <xf numFmtId="0" fontId="19" fillId="0" borderId="79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4" fillId="0" borderId="59" xfId="1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0" fontId="4" fillId="0" borderId="5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68" xfId="1" applyFont="1" applyBorder="1" applyAlignment="1">
      <alignment horizontal="center" vertical="center" wrapText="1"/>
    </xf>
    <xf numFmtId="0" fontId="4" fillId="0" borderId="79" xfId="1" applyFont="1" applyBorder="1" applyAlignment="1">
      <alignment horizontal="center" vertical="center" wrapText="1"/>
    </xf>
    <xf numFmtId="0" fontId="4" fillId="0" borderId="67" xfId="1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9" fillId="0" borderId="0" xfId="0" applyFont="1" applyAlignment="1">
      <alignment wrapText="1"/>
    </xf>
    <xf numFmtId="0" fontId="17" fillId="0" borderId="0" xfId="1" applyFont="1" applyAlignment="1">
      <alignment horizontal="center"/>
    </xf>
    <xf numFmtId="0" fontId="2" fillId="0" borderId="46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textRotation="90"/>
    </xf>
    <xf numFmtId="0" fontId="2" fillId="0" borderId="29" xfId="0" applyFont="1" applyBorder="1" applyAlignment="1">
      <alignment horizontal="center" vertical="center" textRotation="90"/>
    </xf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left" wrapText="1"/>
    </xf>
    <xf numFmtId="0" fontId="24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3" fillId="0" borderId="3" xfId="0" applyFont="1" applyBorder="1" applyAlignment="1"/>
    <xf numFmtId="0" fontId="3" fillId="0" borderId="80" xfId="0" applyFont="1" applyBorder="1" applyAlignment="1"/>
    <xf numFmtId="0" fontId="3" fillId="0" borderId="5" xfId="0" applyFont="1" applyBorder="1" applyAlignment="1"/>
    <xf numFmtId="0" fontId="2" fillId="0" borderId="52" xfId="0" applyFont="1" applyBorder="1" applyAlignment="1">
      <alignment wrapText="1"/>
    </xf>
    <xf numFmtId="0" fontId="7" fillId="0" borderId="52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4" fillId="0" borderId="3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8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79" xfId="0" applyFont="1" applyBorder="1" applyAlignment="1">
      <alignment horizontal="center" wrapText="1"/>
    </xf>
    <xf numFmtId="0" fontId="0" fillId="0" borderId="79" xfId="0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7" fontId="4" fillId="0" borderId="86" xfId="2" applyNumberFormat="1" applyFont="1" applyFill="1" applyBorder="1" applyAlignment="1" applyProtection="1">
      <alignment horizontal="center" vertical="center" wrapText="1"/>
    </xf>
    <xf numFmtId="0" fontId="14" fillId="0" borderId="82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2" fillId="0" borderId="63" xfId="2" applyNumberFormat="1" applyFont="1" applyFill="1" applyBorder="1" applyAlignment="1" applyProtection="1">
      <alignment horizontal="center" vertical="center" textRotation="90"/>
    </xf>
    <xf numFmtId="0" fontId="2" fillId="0" borderId="62" xfId="2" applyNumberFormat="1" applyFont="1" applyFill="1" applyBorder="1" applyAlignment="1" applyProtection="1">
      <alignment horizontal="center" vertical="center" textRotation="90"/>
    </xf>
    <xf numFmtId="0" fontId="2" fillId="0" borderId="17" xfId="2" applyNumberFormat="1" applyFont="1" applyFill="1" applyBorder="1" applyAlignment="1" applyProtection="1">
      <alignment horizontal="center" vertical="center" textRotation="90"/>
    </xf>
    <xf numFmtId="167" fontId="2" fillId="0" borderId="63" xfId="2" applyNumberFormat="1" applyFont="1" applyFill="1" applyBorder="1" applyAlignment="1" applyProtection="1">
      <alignment horizontal="center" vertical="center"/>
    </xf>
    <xf numFmtId="167" fontId="2" fillId="0" borderId="62" xfId="2" applyNumberFormat="1" applyFont="1" applyFill="1" applyBorder="1" applyAlignment="1" applyProtection="1">
      <alignment horizontal="center" vertical="center"/>
    </xf>
    <xf numFmtId="167" fontId="2" fillId="0" borderId="17" xfId="2" applyNumberFormat="1" applyFont="1" applyFill="1" applyBorder="1" applyAlignment="1" applyProtection="1">
      <alignment horizontal="center" vertical="center"/>
    </xf>
    <xf numFmtId="167" fontId="2" fillId="0" borderId="47" xfId="2" applyNumberFormat="1" applyFont="1" applyFill="1" applyBorder="1" applyAlignment="1" applyProtection="1">
      <alignment horizontal="center" vertical="center" wrapText="1"/>
    </xf>
    <xf numFmtId="167" fontId="2" fillId="0" borderId="48" xfId="2" applyNumberFormat="1" applyFont="1" applyFill="1" applyBorder="1" applyAlignment="1" applyProtection="1">
      <alignment horizontal="center" vertical="center" wrapText="1"/>
    </xf>
    <xf numFmtId="167" fontId="2" fillId="0" borderId="49" xfId="2" applyNumberFormat="1" applyFont="1" applyFill="1" applyBorder="1" applyAlignment="1" applyProtection="1">
      <alignment horizontal="center" vertical="center" wrapText="1"/>
    </xf>
    <xf numFmtId="167" fontId="2" fillId="0" borderId="63" xfId="2" applyNumberFormat="1" applyFont="1" applyFill="1" applyBorder="1" applyAlignment="1" applyProtection="1">
      <alignment horizontal="center" vertical="center" textRotation="90" wrapText="1"/>
    </xf>
    <xf numFmtId="167" fontId="2" fillId="0" borderId="62" xfId="2" applyNumberFormat="1" applyFont="1" applyFill="1" applyBorder="1" applyAlignment="1" applyProtection="1">
      <alignment horizontal="center" vertical="center" textRotation="90" wrapText="1"/>
    </xf>
    <xf numFmtId="167" fontId="2" fillId="0" borderId="17" xfId="2" applyNumberFormat="1" applyFont="1" applyFill="1" applyBorder="1" applyAlignment="1" applyProtection="1">
      <alignment horizontal="center" vertical="center" textRotation="90" wrapText="1"/>
    </xf>
    <xf numFmtId="167" fontId="2" fillId="0" borderId="66" xfId="2" applyNumberFormat="1" applyFont="1" applyFill="1" applyBorder="1" applyAlignment="1" applyProtection="1">
      <alignment horizontal="center" vertical="center" wrapText="1"/>
    </xf>
    <xf numFmtId="167" fontId="2" fillId="0" borderId="46" xfId="2" applyNumberFormat="1" applyFont="1" applyFill="1" applyBorder="1" applyAlignment="1" applyProtection="1">
      <alignment horizontal="center" vertical="center" wrapText="1"/>
    </xf>
    <xf numFmtId="167" fontId="2" fillId="0" borderId="51" xfId="2" applyNumberFormat="1" applyFont="1" applyFill="1" applyBorder="1" applyAlignment="1" applyProtection="1">
      <alignment horizontal="center" vertical="center" wrapText="1"/>
    </xf>
    <xf numFmtId="0" fontId="2" fillId="3" borderId="86" xfId="2" applyNumberFormat="1" applyFont="1" applyFill="1" applyBorder="1" applyAlignment="1" applyProtection="1">
      <alignment horizontal="center" vertical="center" wrapText="1"/>
    </xf>
    <xf numFmtId="0" fontId="2" fillId="3" borderId="82" xfId="2" applyNumberFormat="1" applyFont="1" applyFill="1" applyBorder="1" applyAlignment="1" applyProtection="1">
      <alignment horizontal="center" vertical="center"/>
    </xf>
    <xf numFmtId="0" fontId="2" fillId="3" borderId="31" xfId="2" applyNumberFormat="1" applyFont="1" applyFill="1" applyBorder="1" applyAlignment="1" applyProtection="1">
      <alignment horizontal="center" vertical="center"/>
    </xf>
    <xf numFmtId="0" fontId="2" fillId="3" borderId="18" xfId="2" applyNumberFormat="1" applyFont="1" applyFill="1" applyBorder="1" applyAlignment="1" applyProtection="1">
      <alignment horizontal="center" vertical="center"/>
    </xf>
    <xf numFmtId="0" fontId="2" fillId="3" borderId="84" xfId="2" applyNumberFormat="1" applyFont="1" applyFill="1" applyBorder="1" applyAlignment="1" applyProtection="1">
      <alignment horizontal="center" vertical="center"/>
    </xf>
    <xf numFmtId="0" fontId="2" fillId="3" borderId="14" xfId="2" applyNumberFormat="1" applyFont="1" applyFill="1" applyBorder="1" applyAlignment="1" applyProtection="1">
      <alignment horizontal="center" vertical="center"/>
    </xf>
    <xf numFmtId="167" fontId="2" fillId="0" borderId="65" xfId="2" applyNumberFormat="1" applyFont="1" applyFill="1" applyBorder="1" applyAlignment="1" applyProtection="1">
      <alignment horizontal="center" vertical="center" textRotation="90" wrapText="1"/>
    </xf>
    <xf numFmtId="167" fontId="2" fillId="0" borderId="29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textRotation="90" wrapText="1"/>
    </xf>
    <xf numFmtId="167" fontId="2" fillId="0" borderId="8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 wrapText="1"/>
    </xf>
    <xf numFmtId="164" fontId="6" fillId="3" borderId="76" xfId="0" applyNumberFormat="1" applyFont="1" applyFill="1" applyBorder="1" applyAlignment="1" applyProtection="1">
      <alignment horizontal="center" vertical="center"/>
    </xf>
    <xf numFmtId="164" fontId="6" fillId="3" borderId="88" xfId="0" applyNumberFormat="1" applyFont="1" applyFill="1" applyBorder="1" applyAlignment="1" applyProtection="1">
      <alignment horizontal="center" vertical="center"/>
    </xf>
    <xf numFmtId="164" fontId="6" fillId="3" borderId="77" xfId="0" applyNumberFormat="1" applyFont="1" applyFill="1" applyBorder="1" applyAlignment="1" applyProtection="1">
      <alignment horizontal="center" vertical="center"/>
    </xf>
    <xf numFmtId="164" fontId="6" fillId="3" borderId="112" xfId="0" applyNumberFormat="1" applyFont="1" applyFill="1" applyBorder="1" applyAlignment="1" applyProtection="1">
      <alignment horizontal="center" vertical="center"/>
    </xf>
    <xf numFmtId="167" fontId="2" fillId="0" borderId="53" xfId="2" applyNumberFormat="1" applyFont="1" applyFill="1" applyBorder="1" applyAlignment="1" applyProtection="1">
      <alignment horizontal="center" vertical="center" textRotation="90" wrapText="1"/>
    </xf>
    <xf numFmtId="167" fontId="2" fillId="0" borderId="71" xfId="2" applyNumberFormat="1" applyFont="1" applyFill="1" applyBorder="1" applyAlignment="1" applyProtection="1">
      <alignment horizontal="center" vertical="center" textRotation="90" wrapText="1"/>
    </xf>
    <xf numFmtId="167" fontId="2" fillId="0" borderId="100" xfId="2" applyNumberFormat="1" applyFont="1" applyFill="1" applyBorder="1" applyAlignment="1" applyProtection="1">
      <alignment horizontal="center" vertical="center" textRotation="90" wrapText="1"/>
    </xf>
    <xf numFmtId="167" fontId="2" fillId="0" borderId="3" xfId="2" applyNumberFormat="1" applyFont="1" applyFill="1" applyBorder="1" applyAlignment="1" applyProtection="1">
      <alignment horizontal="center" vertical="center"/>
    </xf>
    <xf numFmtId="167" fontId="2" fillId="0" borderId="80" xfId="2" applyNumberFormat="1" applyFont="1" applyFill="1" applyBorder="1" applyAlignment="1" applyProtection="1">
      <alignment horizontal="center" vertical="center"/>
    </xf>
    <xf numFmtId="167" fontId="2" fillId="0" borderId="5" xfId="2" applyNumberFormat="1" applyFont="1" applyFill="1" applyBorder="1" applyAlignment="1" applyProtection="1">
      <alignment horizontal="center" vertical="center"/>
    </xf>
    <xf numFmtId="167" fontId="2" fillId="0" borderId="55" xfId="2" applyNumberFormat="1" applyFont="1" applyFill="1" applyBorder="1" applyAlignment="1" applyProtection="1">
      <alignment horizontal="center" vertical="center" textRotation="90" wrapText="1"/>
    </xf>
    <xf numFmtId="167" fontId="2" fillId="0" borderId="27" xfId="2" applyNumberFormat="1" applyFont="1" applyFill="1" applyBorder="1" applyAlignment="1" applyProtection="1">
      <alignment horizontal="center" vertical="center" textRotation="90" wrapText="1"/>
    </xf>
    <xf numFmtId="167" fontId="2" fillId="0" borderId="26" xfId="2" applyNumberFormat="1" applyFont="1" applyFill="1" applyBorder="1" applyAlignment="1" applyProtection="1">
      <alignment horizontal="center" vertical="center" textRotation="90" wrapText="1"/>
    </xf>
    <xf numFmtId="167" fontId="2" fillId="0" borderId="83" xfId="2" applyNumberFormat="1" applyFont="1" applyFill="1" applyBorder="1" applyAlignment="1" applyProtection="1">
      <alignment horizontal="center" vertical="center" textRotation="90" wrapText="1"/>
    </xf>
    <xf numFmtId="167" fontId="2" fillId="0" borderId="4" xfId="2" applyNumberFormat="1" applyFont="1" applyFill="1" applyBorder="1" applyAlignment="1" applyProtection="1">
      <alignment horizontal="center" vertical="center" textRotation="90" wrapText="1"/>
    </xf>
    <xf numFmtId="167" fontId="2" fillId="0" borderId="11" xfId="2" applyNumberFormat="1" applyFont="1" applyFill="1" applyBorder="1" applyAlignment="1" applyProtection="1">
      <alignment horizontal="center" vertical="center" textRotation="90" wrapText="1"/>
    </xf>
    <xf numFmtId="167" fontId="2" fillId="0" borderId="54" xfId="2" applyNumberFormat="1" applyFont="1" applyFill="1" applyBorder="1" applyAlignment="1" applyProtection="1">
      <alignment horizontal="center" vertical="center" textRotation="90" wrapText="1"/>
    </xf>
    <xf numFmtId="167" fontId="2" fillId="0" borderId="25" xfId="2" applyNumberFormat="1" applyFont="1" applyFill="1" applyBorder="1" applyAlignment="1" applyProtection="1">
      <alignment horizontal="center" vertical="center" textRotation="90" wrapText="1"/>
    </xf>
    <xf numFmtId="167" fontId="2" fillId="0" borderId="101" xfId="2" applyNumberFormat="1" applyFont="1" applyFill="1" applyBorder="1" applyAlignment="1" applyProtection="1">
      <alignment horizontal="center" vertical="center" textRotation="90" wrapText="1"/>
    </xf>
    <xf numFmtId="0" fontId="2" fillId="0" borderId="66" xfId="2" applyNumberFormat="1" applyFont="1" applyFill="1" applyBorder="1" applyAlignment="1" applyProtection="1">
      <alignment horizontal="center" vertical="center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0" fontId="2" fillId="3" borderId="66" xfId="2" applyNumberFormat="1" applyFont="1" applyFill="1" applyBorder="1" applyAlignment="1" applyProtection="1">
      <alignment horizontal="center" vertical="center"/>
    </xf>
    <xf numFmtId="0" fontId="2" fillId="3" borderId="51" xfId="2" applyNumberFormat="1" applyFont="1" applyFill="1" applyBorder="1" applyAlignment="1" applyProtection="1">
      <alignment horizontal="center" vertical="center"/>
    </xf>
    <xf numFmtId="0" fontId="2" fillId="3" borderId="21" xfId="2" applyNumberFormat="1" applyFont="1" applyFill="1" applyBorder="1" applyAlignment="1" applyProtection="1">
      <alignment horizontal="center" vertical="center"/>
    </xf>
    <xf numFmtId="0" fontId="2" fillId="3" borderId="24" xfId="2" applyNumberFormat="1" applyFont="1" applyFill="1" applyBorder="1" applyAlignment="1" applyProtection="1">
      <alignment horizontal="center" vertical="center"/>
    </xf>
    <xf numFmtId="0" fontId="2" fillId="3" borderId="22" xfId="2" applyNumberFormat="1" applyFont="1" applyFill="1" applyBorder="1" applyAlignment="1" applyProtection="1">
      <alignment horizontal="center" vertical="center"/>
    </xf>
    <xf numFmtId="0" fontId="2" fillId="3" borderId="23" xfId="2" applyNumberFormat="1" applyFont="1" applyFill="1" applyBorder="1" applyAlignment="1" applyProtection="1">
      <alignment horizontal="center" vertical="center"/>
    </xf>
    <xf numFmtId="49" fontId="2" fillId="0" borderId="63" xfId="2" applyNumberFormat="1" applyFont="1" applyFill="1" applyBorder="1" applyAlignment="1" applyProtection="1">
      <alignment horizontal="center" vertical="center"/>
    </xf>
    <xf numFmtId="49" fontId="2" fillId="0" borderId="62" xfId="2" applyNumberFormat="1" applyFont="1" applyFill="1" applyBorder="1" applyAlignment="1" applyProtection="1">
      <alignment horizontal="center" vertical="center"/>
    </xf>
    <xf numFmtId="49" fontId="2" fillId="0" borderId="18" xfId="2" applyNumberFormat="1" applyFont="1" applyFill="1" applyBorder="1" applyAlignment="1" applyProtection="1">
      <alignment horizontal="center" vertical="center"/>
    </xf>
    <xf numFmtId="168" fontId="6" fillId="3" borderId="53" xfId="2" applyNumberFormat="1" applyFont="1" applyFill="1" applyBorder="1" applyAlignment="1" applyProtection="1">
      <alignment horizontal="center" vertical="center"/>
    </xf>
    <xf numFmtId="168" fontId="6" fillId="3" borderId="54" xfId="2" applyNumberFormat="1" applyFont="1" applyFill="1" applyBorder="1" applyAlignment="1" applyProtection="1">
      <alignment horizontal="center" vertical="center"/>
    </xf>
    <xf numFmtId="168" fontId="6" fillId="3" borderId="55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6" fillId="0" borderId="54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27" xfId="2" applyFont="1" applyFill="1" applyBorder="1" applyAlignment="1">
      <alignment horizontal="center" vertical="center" wrapText="1"/>
    </xf>
    <xf numFmtId="0" fontId="6" fillId="0" borderId="60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49" fontId="6" fillId="3" borderId="86" xfId="0" applyNumberFormat="1" applyFont="1" applyFill="1" applyBorder="1" applyAlignment="1" applyProtection="1">
      <alignment horizontal="center" vertical="center"/>
    </xf>
    <xf numFmtId="49" fontId="6" fillId="3" borderId="82" xfId="0" applyNumberFormat="1" applyFont="1" applyFill="1" applyBorder="1" applyAlignment="1" applyProtection="1">
      <alignment horizontal="center" vertical="center"/>
    </xf>
    <xf numFmtId="49" fontId="6" fillId="3" borderId="31" xfId="0" applyNumberFormat="1" applyFont="1" applyFill="1" applyBorder="1" applyAlignment="1" applyProtection="1">
      <alignment horizontal="center" vertical="center"/>
    </xf>
    <xf numFmtId="49" fontId="6" fillId="0" borderId="81" xfId="0" applyNumberFormat="1" applyFont="1" applyFill="1" applyBorder="1" applyAlignment="1" applyProtection="1">
      <alignment horizontal="center" vertical="center"/>
    </xf>
    <xf numFmtId="49" fontId="6" fillId="0" borderId="60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49" fontId="6" fillId="0" borderId="86" xfId="0" applyNumberFormat="1" applyFont="1" applyFill="1" applyBorder="1" applyAlignment="1" applyProtection="1">
      <alignment horizontal="center" vertical="center"/>
    </xf>
    <xf numFmtId="49" fontId="6" fillId="0" borderId="82" xfId="0" applyNumberFormat="1" applyFont="1" applyFill="1" applyBorder="1" applyAlignment="1" applyProtection="1">
      <alignment horizontal="center" vertical="center"/>
    </xf>
    <xf numFmtId="49" fontId="6" fillId="0" borderId="31" xfId="0" applyNumberFormat="1" applyFont="1" applyFill="1" applyBorder="1" applyAlignment="1" applyProtection="1">
      <alignment horizontal="center" vertical="center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84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13" xfId="0" applyFont="1" applyFill="1" applyBorder="1" applyAlignment="1">
      <alignment horizontal="center" vertical="center" wrapText="1"/>
    </xf>
    <xf numFmtId="0" fontId="6" fillId="0" borderId="114" xfId="0" applyFont="1" applyFill="1" applyBorder="1" applyAlignment="1">
      <alignment horizontal="center" vertical="center" wrapText="1"/>
    </xf>
    <xf numFmtId="0" fontId="6" fillId="3" borderId="86" xfId="2" applyNumberFormat="1" applyFont="1" applyFill="1" applyBorder="1" applyAlignment="1" applyProtection="1">
      <alignment horizontal="center" vertical="center"/>
    </xf>
    <xf numFmtId="0" fontId="6" fillId="3" borderId="82" xfId="2" applyNumberFormat="1" applyFont="1" applyFill="1" applyBorder="1" applyAlignment="1" applyProtection="1">
      <alignment horizontal="center" vertical="center"/>
    </xf>
    <xf numFmtId="0" fontId="6" fillId="3" borderId="31" xfId="2" applyNumberFormat="1" applyFont="1" applyFill="1" applyBorder="1" applyAlignment="1" applyProtection="1">
      <alignment horizontal="center" vertical="center"/>
    </xf>
    <xf numFmtId="168" fontId="6" fillId="3" borderId="29" xfId="2" applyNumberFormat="1" applyFont="1" applyFill="1" applyBorder="1" applyAlignment="1" applyProtection="1">
      <alignment horizontal="center" vertical="center"/>
    </xf>
    <xf numFmtId="168" fontId="6" fillId="3" borderId="8" xfId="2" applyNumberFormat="1" applyFont="1" applyFill="1" applyBorder="1" applyAlignment="1" applyProtection="1">
      <alignment horizontal="center" vertical="center"/>
    </xf>
    <xf numFmtId="168" fontId="6" fillId="3" borderId="11" xfId="2" applyNumberFormat="1" applyFont="1" applyFill="1" applyBorder="1" applyAlignment="1" applyProtection="1">
      <alignment horizontal="center" vertical="center"/>
    </xf>
    <xf numFmtId="0" fontId="6" fillId="0" borderId="41" xfId="2" applyFont="1" applyFill="1" applyBorder="1" applyAlignment="1" applyProtection="1">
      <alignment horizontal="right" vertical="center"/>
    </xf>
    <xf numFmtId="0" fontId="6" fillId="0" borderId="84" xfId="2" applyFont="1" applyFill="1" applyBorder="1" applyAlignment="1">
      <alignment horizontal="center" vertical="center" wrapText="1"/>
    </xf>
    <xf numFmtId="168" fontId="6" fillId="0" borderId="81" xfId="2" applyNumberFormat="1" applyFont="1" applyFill="1" applyBorder="1" applyAlignment="1" applyProtection="1">
      <alignment horizontal="center" vertical="center"/>
    </xf>
    <xf numFmtId="168" fontId="6" fillId="0" borderId="60" xfId="2" applyNumberFormat="1" applyFont="1" applyFill="1" applyBorder="1" applyAlignment="1" applyProtection="1">
      <alignment horizontal="center" vertical="center"/>
    </xf>
    <xf numFmtId="168" fontId="6" fillId="0" borderId="16" xfId="2" applyNumberFormat="1" applyFont="1" applyFill="1" applyBorder="1" applyAlignment="1" applyProtection="1">
      <alignment horizontal="center" vertical="center"/>
    </xf>
    <xf numFmtId="168" fontId="6" fillId="0" borderId="17" xfId="2" applyNumberFormat="1" applyFont="1" applyFill="1" applyBorder="1" applyAlignment="1" applyProtection="1">
      <alignment horizontal="center" vertical="center"/>
    </xf>
    <xf numFmtId="0" fontId="6" fillId="0" borderId="41" xfId="2" applyFont="1" applyFill="1" applyBorder="1" applyAlignment="1">
      <alignment horizontal="right" vertical="center"/>
    </xf>
    <xf numFmtId="0" fontId="6" fillId="0" borderId="63" xfId="2" applyFont="1" applyFill="1" applyBorder="1" applyAlignment="1" applyProtection="1">
      <alignment horizontal="right" vertical="center"/>
    </xf>
    <xf numFmtId="167" fontId="6" fillId="0" borderId="42" xfId="2" applyNumberFormat="1" applyFont="1" applyFill="1" applyBorder="1" applyAlignment="1" applyProtection="1">
      <alignment horizontal="right" vertical="center"/>
    </xf>
    <xf numFmtId="167" fontId="6" fillId="0" borderId="43" xfId="2" applyNumberFormat="1" applyFont="1" applyFill="1" applyBorder="1" applyAlignment="1" applyProtection="1">
      <alignment horizontal="right" vertical="center"/>
    </xf>
    <xf numFmtId="167" fontId="6" fillId="0" borderId="44" xfId="2" applyNumberFormat="1" applyFont="1" applyFill="1" applyBorder="1" applyAlignment="1" applyProtection="1">
      <alignment horizontal="right" vertical="center"/>
    </xf>
    <xf numFmtId="165" fontId="34" fillId="0" borderId="86" xfId="2" applyNumberFormat="1" applyFont="1" applyFill="1" applyBorder="1" applyAlignment="1" applyProtection="1">
      <alignment horizontal="center" vertical="center"/>
    </xf>
    <xf numFmtId="165" fontId="34" fillId="0" borderId="82" xfId="2" applyNumberFormat="1" applyFont="1" applyFill="1" applyBorder="1" applyAlignment="1" applyProtection="1">
      <alignment horizontal="center" vertical="center"/>
    </xf>
    <xf numFmtId="0" fontId="34" fillId="0" borderId="31" xfId="2" applyNumberFormat="1" applyFont="1" applyFill="1" applyBorder="1" applyAlignment="1" applyProtection="1">
      <alignment horizontal="center" vertical="center"/>
    </xf>
    <xf numFmtId="165" fontId="6" fillId="3" borderId="61" xfId="2" applyNumberFormat="1" applyFont="1" applyFill="1" applyBorder="1" applyAlignment="1" applyProtection="1">
      <alignment horizontal="center" vertical="center"/>
    </xf>
    <xf numFmtId="0" fontId="6" fillId="3" borderId="16" xfId="2" applyNumberFormat="1" applyFont="1" applyFill="1" applyBorder="1" applyAlignment="1" applyProtection="1">
      <alignment horizontal="center" vertical="center"/>
    </xf>
    <xf numFmtId="165" fontId="6" fillId="3" borderId="81" xfId="2" applyNumberFormat="1" applyFont="1" applyFill="1" applyBorder="1" applyAlignment="1" applyProtection="1">
      <alignment horizontal="center" vertical="center"/>
    </xf>
    <xf numFmtId="165" fontId="6" fillId="3" borderId="16" xfId="2" applyNumberFormat="1" applyFont="1" applyFill="1" applyBorder="1" applyAlignment="1" applyProtection="1">
      <alignment horizontal="center" vertical="center"/>
    </xf>
    <xf numFmtId="0" fontId="6" fillId="0" borderId="79" xfId="0" applyFont="1" applyFill="1" applyBorder="1" applyAlignment="1" applyProtection="1">
      <alignment horizontal="right" vertical="center"/>
    </xf>
    <xf numFmtId="0" fontId="32" fillId="0" borderId="79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65" fontId="6" fillId="0" borderId="121" xfId="2" applyNumberFormat="1" applyFont="1" applyFill="1" applyBorder="1" applyAlignment="1" applyProtection="1">
      <alignment horizontal="center" vertical="center"/>
    </xf>
    <xf numFmtId="0" fontId="6" fillId="0" borderId="31" xfId="2" applyNumberFormat="1" applyFont="1" applyFill="1" applyBorder="1" applyAlignment="1" applyProtection="1">
      <alignment horizontal="center" vertical="center"/>
    </xf>
    <xf numFmtId="167" fontId="38" fillId="0" borderId="0" xfId="2" applyNumberFormat="1" applyFont="1" applyFill="1" applyBorder="1" applyAlignment="1" applyProtection="1">
      <alignment horizontal="left"/>
    </xf>
    <xf numFmtId="165" fontId="6" fillId="0" borderId="2" xfId="2" applyNumberFormat="1" applyFont="1" applyFill="1" applyBorder="1" applyAlignment="1" applyProtection="1">
      <alignment horizontal="center" vertical="center"/>
    </xf>
    <xf numFmtId="169" fontId="6" fillId="0" borderId="2" xfId="2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Fill="1" applyBorder="1" applyAlignment="1" applyProtection="1">
      <alignment horizontal="center" vertical="center"/>
    </xf>
    <xf numFmtId="165" fontId="6" fillId="3" borderId="60" xfId="2" applyNumberFormat="1" applyFont="1" applyFill="1" applyBorder="1" applyAlignment="1" applyProtection="1">
      <alignment horizontal="center" vertical="center"/>
    </xf>
    <xf numFmtId="165" fontId="34" fillId="0" borderId="2" xfId="2" applyNumberFormat="1" applyFont="1" applyFill="1" applyBorder="1" applyAlignment="1" applyProtection="1">
      <alignment horizontal="center" vertical="center"/>
    </xf>
    <xf numFmtId="0" fontId="34" fillId="0" borderId="2" xfId="2" applyNumberFormat="1" applyFont="1" applyFill="1" applyBorder="1" applyAlignment="1" applyProtection="1">
      <alignment horizontal="center" vertical="center"/>
    </xf>
    <xf numFmtId="167" fontId="6" fillId="0" borderId="61" xfId="2" applyNumberFormat="1" applyFont="1" applyFill="1" applyBorder="1" applyAlignment="1" applyProtection="1">
      <alignment horizontal="right" vertical="center"/>
    </xf>
    <xf numFmtId="0" fontId="6" fillId="3" borderId="63" xfId="2" applyFont="1" applyFill="1" applyBorder="1" applyAlignment="1" applyProtection="1">
      <alignment horizontal="right" vertical="center"/>
    </xf>
    <xf numFmtId="167" fontId="6" fillId="3" borderId="42" xfId="2" applyNumberFormat="1" applyFont="1" applyFill="1" applyBorder="1" applyAlignment="1" applyProtection="1">
      <alignment horizontal="right" vertical="center"/>
    </xf>
    <xf numFmtId="167" fontId="6" fillId="3" borderId="43" xfId="2" applyNumberFormat="1" applyFont="1" applyFill="1" applyBorder="1" applyAlignment="1" applyProtection="1">
      <alignment horizontal="right" vertical="center"/>
    </xf>
    <xf numFmtId="167" fontId="6" fillId="3" borderId="44" xfId="2" applyNumberFormat="1" applyFont="1" applyFill="1" applyBorder="1" applyAlignment="1" applyProtection="1">
      <alignment horizontal="right" vertical="center"/>
    </xf>
    <xf numFmtId="165" fontId="34" fillId="3" borderId="81" xfId="2" applyNumberFormat="1" applyFont="1" applyFill="1" applyBorder="1" applyAlignment="1" applyProtection="1">
      <alignment horizontal="center" vertical="center"/>
    </xf>
    <xf numFmtId="165" fontId="34" fillId="3" borderId="60" xfId="2" applyNumberFormat="1" applyFont="1" applyFill="1" applyBorder="1" applyAlignment="1" applyProtection="1">
      <alignment horizontal="center" vertical="center"/>
    </xf>
    <xf numFmtId="0" fontId="34" fillId="3" borderId="16" xfId="2" applyNumberFormat="1" applyFont="1" applyFill="1" applyBorder="1" applyAlignment="1" applyProtection="1">
      <alignment horizontal="center" vertical="center"/>
    </xf>
    <xf numFmtId="0" fontId="6" fillId="3" borderId="41" xfId="2" applyFont="1" applyFill="1" applyBorder="1" applyAlignment="1" applyProtection="1">
      <alignment horizontal="right" vertical="center"/>
    </xf>
    <xf numFmtId="168" fontId="6" fillId="3" borderId="81" xfId="2" applyNumberFormat="1" applyFont="1" applyFill="1" applyBorder="1" applyAlignment="1" applyProtection="1">
      <alignment horizontal="center" vertical="center"/>
    </xf>
    <xf numFmtId="168" fontId="6" fillId="3" borderId="60" xfId="2" applyNumberFormat="1" applyFont="1" applyFill="1" applyBorder="1" applyAlignment="1" applyProtection="1">
      <alignment horizontal="center" vertical="center"/>
    </xf>
    <xf numFmtId="168" fontId="6" fillId="3" borderId="16" xfId="2" applyNumberFormat="1" applyFont="1" applyFill="1" applyBorder="1" applyAlignment="1" applyProtection="1">
      <alignment horizontal="center" vertical="center"/>
    </xf>
    <xf numFmtId="168" fontId="6" fillId="3" borderId="17" xfId="2" applyNumberFormat="1" applyFont="1" applyFill="1" applyBorder="1" applyAlignment="1" applyProtection="1">
      <alignment horizontal="center" vertical="center"/>
    </xf>
    <xf numFmtId="49" fontId="2" fillId="0" borderId="87" xfId="2" applyNumberFormat="1" applyFont="1" applyFill="1" applyBorder="1" applyAlignment="1">
      <alignment horizontal="center" vertical="center" wrapText="1"/>
    </xf>
    <xf numFmtId="49" fontId="2" fillId="0" borderId="111" xfId="2" applyNumberFormat="1" applyFont="1" applyFill="1" applyBorder="1" applyAlignment="1">
      <alignment horizontal="center" vertical="center" wrapText="1"/>
    </xf>
    <xf numFmtId="49" fontId="2" fillId="0" borderId="78" xfId="2" applyNumberFormat="1" applyFont="1" applyFill="1" applyBorder="1" applyAlignment="1">
      <alignment horizontal="center" vertical="center" wrapText="1"/>
    </xf>
    <xf numFmtId="0" fontId="6" fillId="3" borderId="81" xfId="2" applyFont="1" applyFill="1" applyBorder="1" applyAlignment="1">
      <alignment horizontal="center" vertical="center" wrapText="1"/>
    </xf>
    <xf numFmtId="0" fontId="6" fillId="3" borderId="60" xfId="2" applyFont="1" applyFill="1" applyBorder="1" applyAlignment="1">
      <alignment horizontal="center" vertical="center" wrapText="1"/>
    </xf>
    <xf numFmtId="0" fontId="6" fillId="3" borderId="16" xfId="2" applyFont="1" applyFill="1" applyBorder="1" applyAlignment="1">
      <alignment horizontal="center" vertical="center" wrapText="1"/>
    </xf>
    <xf numFmtId="0" fontId="6" fillId="3" borderId="41" xfId="2" applyFont="1" applyFill="1" applyBorder="1" applyAlignment="1">
      <alignment horizontal="right" vertical="center"/>
    </xf>
    <xf numFmtId="0" fontId="6" fillId="3" borderId="18" xfId="2" applyFont="1" applyFill="1" applyBorder="1" applyAlignment="1">
      <alignment horizontal="center" vertical="center" wrapText="1"/>
    </xf>
    <xf numFmtId="0" fontId="6" fillId="3" borderId="84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49" fontId="2" fillId="0" borderId="86" xfId="0" applyNumberFormat="1" applyFont="1" applyBorder="1" applyAlignment="1">
      <alignment horizontal="center" vertical="center" wrapText="1"/>
    </xf>
    <xf numFmtId="49" fontId="2" fillId="0" borderId="111" xfId="0" applyNumberFormat="1" applyFont="1" applyBorder="1" applyAlignment="1">
      <alignment horizontal="center" vertical="center" wrapText="1"/>
    </xf>
    <xf numFmtId="49" fontId="2" fillId="4" borderId="63" xfId="2" applyNumberFormat="1" applyFont="1" applyFill="1" applyBorder="1" applyAlignment="1" applyProtection="1">
      <alignment horizontal="center" vertical="center"/>
    </xf>
    <xf numFmtId="49" fontId="2" fillId="4" borderId="62" xfId="2" applyNumberFormat="1" applyFont="1" applyFill="1" applyBorder="1" applyAlignment="1" applyProtection="1">
      <alignment horizontal="center" vertical="center"/>
    </xf>
    <xf numFmtId="49" fontId="2" fillId="4" borderId="18" xfId="2" applyNumberFormat="1" applyFont="1" applyFill="1" applyBorder="1" applyAlignment="1" applyProtection="1">
      <alignment horizontal="center" vertical="center"/>
    </xf>
    <xf numFmtId="49" fontId="6" fillId="3" borderId="81" xfId="0" applyNumberFormat="1" applyFont="1" applyFill="1" applyBorder="1" applyAlignment="1" applyProtection="1">
      <alignment horizontal="center" vertical="center"/>
    </xf>
    <xf numFmtId="49" fontId="6" fillId="3" borderId="60" xfId="0" applyNumberFormat="1" applyFont="1" applyFill="1" applyBorder="1" applyAlignment="1" applyProtection="1">
      <alignment horizontal="center" vertical="center"/>
    </xf>
    <xf numFmtId="49" fontId="6" fillId="3" borderId="16" xfId="0" applyNumberFormat="1" applyFont="1" applyFill="1" applyBorder="1" applyAlignment="1" applyProtection="1">
      <alignment horizontal="center" vertical="center"/>
    </xf>
    <xf numFmtId="167" fontId="2" fillId="3" borderId="53" xfId="2" applyNumberFormat="1" applyFont="1" applyFill="1" applyBorder="1" applyAlignment="1" applyProtection="1">
      <alignment horizontal="center" vertical="center" textRotation="90" wrapText="1"/>
    </xf>
    <xf numFmtId="167" fontId="2" fillId="3" borderId="71" xfId="2" applyNumberFormat="1" applyFont="1" applyFill="1" applyBorder="1" applyAlignment="1" applyProtection="1">
      <alignment horizontal="center" vertical="center" textRotation="90" wrapText="1"/>
    </xf>
    <xf numFmtId="167" fontId="2" fillId="3" borderId="100" xfId="2" applyNumberFormat="1" applyFont="1" applyFill="1" applyBorder="1" applyAlignment="1" applyProtection="1">
      <alignment horizontal="center" vertical="center" textRotation="90" wrapText="1"/>
    </xf>
    <xf numFmtId="167" fontId="2" fillId="3" borderId="3" xfId="2" applyNumberFormat="1" applyFont="1" applyFill="1" applyBorder="1" applyAlignment="1" applyProtection="1">
      <alignment horizontal="center" vertical="center"/>
    </xf>
    <xf numFmtId="167" fontId="2" fillId="3" borderId="80" xfId="2" applyNumberFormat="1" applyFont="1" applyFill="1" applyBorder="1" applyAlignment="1" applyProtection="1">
      <alignment horizontal="center" vertical="center"/>
    </xf>
    <xf numFmtId="167" fontId="2" fillId="3" borderId="5" xfId="2" applyNumberFormat="1" applyFont="1" applyFill="1" applyBorder="1" applyAlignment="1" applyProtection="1">
      <alignment horizontal="center" vertical="center"/>
    </xf>
    <xf numFmtId="167" fontId="2" fillId="3" borderId="55" xfId="2" applyNumberFormat="1" applyFont="1" applyFill="1" applyBorder="1" applyAlignment="1" applyProtection="1">
      <alignment horizontal="center" vertical="center" textRotation="90" wrapText="1"/>
    </xf>
    <xf numFmtId="167" fontId="2" fillId="3" borderId="27" xfId="2" applyNumberFormat="1" applyFont="1" applyFill="1" applyBorder="1" applyAlignment="1" applyProtection="1">
      <alignment horizontal="center" vertical="center" textRotation="90" wrapText="1"/>
    </xf>
    <xf numFmtId="167" fontId="2" fillId="3" borderId="26" xfId="2" applyNumberFormat="1" applyFont="1" applyFill="1" applyBorder="1" applyAlignment="1" applyProtection="1">
      <alignment horizontal="center" vertical="center" textRotation="90" wrapText="1"/>
    </xf>
    <xf numFmtId="167" fontId="2" fillId="3" borderId="83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textRotation="90" wrapText="1"/>
    </xf>
    <xf numFmtId="167" fontId="2" fillId="3" borderId="8" xfId="2" applyNumberFormat="1" applyFont="1" applyFill="1" applyBorder="1" applyAlignment="1" applyProtection="1">
      <alignment horizontal="center" vertical="center" textRotation="90" wrapText="1"/>
    </xf>
    <xf numFmtId="167" fontId="2" fillId="3" borderId="4" xfId="2" applyNumberFormat="1" applyFont="1" applyFill="1" applyBorder="1" applyAlignment="1" applyProtection="1">
      <alignment horizontal="center" vertical="center" textRotation="90" wrapText="1"/>
    </xf>
    <xf numFmtId="167" fontId="2" fillId="3" borderId="11" xfId="2" applyNumberFormat="1" applyFont="1" applyFill="1" applyBorder="1" applyAlignment="1" applyProtection="1">
      <alignment horizontal="center" vertical="center" textRotation="90" wrapText="1"/>
    </xf>
    <xf numFmtId="167" fontId="2" fillId="3" borderId="54" xfId="2" applyNumberFormat="1" applyFont="1" applyFill="1" applyBorder="1" applyAlignment="1" applyProtection="1">
      <alignment horizontal="center" vertical="center" textRotation="90" wrapText="1"/>
    </xf>
    <xf numFmtId="167" fontId="2" fillId="3" borderId="25" xfId="2" applyNumberFormat="1" applyFont="1" applyFill="1" applyBorder="1" applyAlignment="1" applyProtection="1">
      <alignment horizontal="center" vertical="center" textRotation="90" wrapText="1"/>
    </xf>
    <xf numFmtId="167" fontId="2" fillId="3" borderId="101" xfId="2" applyNumberFormat="1" applyFont="1" applyFill="1" applyBorder="1" applyAlignment="1" applyProtection="1">
      <alignment horizontal="center" vertical="center" textRotation="90" wrapText="1"/>
    </xf>
    <xf numFmtId="0" fontId="2" fillId="3" borderId="46" xfId="2" applyNumberFormat="1" applyFont="1" applyFill="1" applyBorder="1" applyAlignment="1" applyProtection="1">
      <alignment horizontal="center" vertical="center"/>
    </xf>
    <xf numFmtId="167" fontId="4" fillId="5" borderId="86" xfId="2" applyNumberFormat="1" applyFont="1" applyFill="1" applyBorder="1" applyAlignment="1" applyProtection="1">
      <alignment horizontal="center" vertical="center" wrapText="1"/>
    </xf>
    <xf numFmtId="0" fontId="14" fillId="5" borderId="82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2" fillId="3" borderId="63" xfId="2" applyNumberFormat="1" applyFont="1" applyFill="1" applyBorder="1" applyAlignment="1" applyProtection="1">
      <alignment horizontal="center" vertical="center" textRotation="90"/>
    </xf>
    <xf numFmtId="0" fontId="2" fillId="3" borderId="62" xfId="2" applyNumberFormat="1" applyFont="1" applyFill="1" applyBorder="1" applyAlignment="1" applyProtection="1">
      <alignment horizontal="center" vertical="center" textRotation="90"/>
    </xf>
    <xf numFmtId="0" fontId="2" fillId="3" borderId="17" xfId="2" applyNumberFormat="1" applyFont="1" applyFill="1" applyBorder="1" applyAlignment="1" applyProtection="1">
      <alignment horizontal="center" vertical="center" textRotation="90"/>
    </xf>
    <xf numFmtId="167" fontId="2" fillId="3" borderId="63" xfId="2" applyNumberFormat="1" applyFont="1" applyFill="1" applyBorder="1" applyAlignment="1" applyProtection="1">
      <alignment horizontal="center" vertical="center"/>
    </xf>
    <xf numFmtId="167" fontId="2" fillId="3" borderId="62" xfId="2" applyNumberFormat="1" applyFont="1" applyFill="1" applyBorder="1" applyAlignment="1" applyProtection="1">
      <alignment horizontal="center" vertical="center"/>
    </xf>
    <xf numFmtId="167" fontId="2" fillId="3" borderId="17" xfId="2" applyNumberFormat="1" applyFont="1" applyFill="1" applyBorder="1" applyAlignment="1" applyProtection="1">
      <alignment horizontal="center" vertical="center"/>
    </xf>
    <xf numFmtId="167" fontId="2" fillId="3" borderId="47" xfId="2" applyNumberFormat="1" applyFont="1" applyFill="1" applyBorder="1" applyAlignment="1" applyProtection="1">
      <alignment horizontal="center" vertical="center" wrapText="1"/>
    </xf>
    <xf numFmtId="167" fontId="2" fillId="3" borderId="48" xfId="2" applyNumberFormat="1" applyFont="1" applyFill="1" applyBorder="1" applyAlignment="1" applyProtection="1">
      <alignment horizontal="center" vertical="center" wrapText="1"/>
    </xf>
    <xf numFmtId="167" fontId="2" fillId="3" borderId="49" xfId="2" applyNumberFormat="1" applyFont="1" applyFill="1" applyBorder="1" applyAlignment="1" applyProtection="1">
      <alignment horizontal="center" vertical="center" wrapText="1"/>
    </xf>
    <xf numFmtId="167" fontId="2" fillId="3" borderId="63" xfId="2" applyNumberFormat="1" applyFont="1" applyFill="1" applyBorder="1" applyAlignment="1" applyProtection="1">
      <alignment horizontal="center" vertical="center" textRotation="90" wrapText="1"/>
    </xf>
    <xf numFmtId="167" fontId="2" fillId="3" borderId="62" xfId="2" applyNumberFormat="1" applyFont="1" applyFill="1" applyBorder="1" applyAlignment="1" applyProtection="1">
      <alignment horizontal="center" vertical="center" textRotation="90" wrapText="1"/>
    </xf>
    <xf numFmtId="167" fontId="2" fillId="3" borderId="17" xfId="2" applyNumberFormat="1" applyFont="1" applyFill="1" applyBorder="1" applyAlignment="1" applyProtection="1">
      <alignment horizontal="center" vertical="center" textRotation="90" wrapText="1"/>
    </xf>
    <xf numFmtId="167" fontId="2" fillId="3" borderId="66" xfId="2" applyNumberFormat="1" applyFont="1" applyFill="1" applyBorder="1" applyAlignment="1" applyProtection="1">
      <alignment horizontal="center" vertical="center" wrapText="1"/>
    </xf>
    <xf numFmtId="167" fontId="2" fillId="3" borderId="46" xfId="2" applyNumberFormat="1" applyFont="1" applyFill="1" applyBorder="1" applyAlignment="1" applyProtection="1">
      <alignment horizontal="center" vertical="center" wrapText="1"/>
    </xf>
    <xf numFmtId="167" fontId="2" fillId="3" borderId="51" xfId="2" applyNumberFormat="1" applyFont="1" applyFill="1" applyBorder="1" applyAlignment="1" applyProtection="1">
      <alignment horizontal="center" vertical="center" wrapText="1"/>
    </xf>
    <xf numFmtId="0" fontId="2" fillId="3" borderId="86" xfId="2" applyNumberFormat="1" applyFont="1" applyFill="1" applyBorder="1" applyAlignment="1" applyProtection="1">
      <alignment horizontal="center" vertical="center"/>
    </xf>
    <xf numFmtId="167" fontId="2" fillId="3" borderId="65" xfId="2" applyNumberFormat="1" applyFont="1" applyFill="1" applyBorder="1" applyAlignment="1" applyProtection="1">
      <alignment horizontal="center" vertical="center" textRotation="90" wrapText="1"/>
    </xf>
    <xf numFmtId="167" fontId="2" fillId="3" borderId="29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 wrapText="1"/>
    </xf>
    <xf numFmtId="49" fontId="6" fillId="5" borderId="86" xfId="0" applyNumberFormat="1" applyFont="1" applyFill="1" applyBorder="1" applyAlignment="1" applyProtection="1">
      <alignment horizontal="center" vertical="center"/>
    </xf>
    <xf numFmtId="49" fontId="6" fillId="5" borderId="82" xfId="0" applyNumberFormat="1" applyFont="1" applyFill="1" applyBorder="1" applyAlignment="1" applyProtection="1">
      <alignment horizontal="center" vertical="center"/>
    </xf>
    <xf numFmtId="49" fontId="6" fillId="5" borderId="31" xfId="0" applyNumberFormat="1" applyFont="1" applyFill="1" applyBorder="1" applyAlignment="1" applyProtection="1">
      <alignment horizontal="center" vertical="center"/>
    </xf>
    <xf numFmtId="164" fontId="6" fillId="3" borderId="18" xfId="0" applyNumberFormat="1" applyFont="1" applyFill="1" applyBorder="1" applyAlignment="1" applyProtection="1">
      <alignment horizontal="center" vertical="center" wrapText="1"/>
    </xf>
    <xf numFmtId="164" fontId="6" fillId="3" borderId="84" xfId="0" applyNumberFormat="1" applyFont="1" applyFill="1" applyBorder="1" applyAlignment="1" applyProtection="1">
      <alignment horizontal="center" vertical="center" wrapText="1"/>
    </xf>
    <xf numFmtId="164" fontId="6" fillId="3" borderId="14" xfId="0" applyNumberFormat="1" applyFont="1" applyFill="1" applyBorder="1" applyAlignment="1" applyProtection="1">
      <alignment horizontal="center" vertical="center" wrapText="1"/>
    </xf>
    <xf numFmtId="0" fontId="6" fillId="3" borderId="113" xfId="0" applyFont="1" applyFill="1" applyBorder="1" applyAlignment="1">
      <alignment horizontal="center" vertical="center" wrapText="1"/>
    </xf>
    <xf numFmtId="0" fontId="6" fillId="3" borderId="114" xfId="0" applyFont="1" applyFill="1" applyBorder="1" applyAlignment="1">
      <alignment horizontal="center" vertical="center" wrapText="1"/>
    </xf>
    <xf numFmtId="167" fontId="38" fillId="3" borderId="0" xfId="2" applyNumberFormat="1" applyFont="1" applyFill="1" applyBorder="1" applyAlignment="1" applyProtection="1">
      <alignment horizontal="left"/>
    </xf>
    <xf numFmtId="0" fontId="6" fillId="3" borderId="79" xfId="0" applyFont="1" applyFill="1" applyBorder="1" applyAlignment="1" applyProtection="1">
      <alignment horizontal="right" vertical="center"/>
    </xf>
    <xf numFmtId="0" fontId="32" fillId="3" borderId="79" xfId="0" applyFont="1" applyFill="1" applyBorder="1" applyAlignment="1">
      <alignment horizontal="right" vertical="center"/>
    </xf>
    <xf numFmtId="0" fontId="6" fillId="3" borderId="0" xfId="0" applyFont="1" applyFill="1" applyBorder="1" applyAlignment="1" applyProtection="1">
      <alignment horizontal="right" vertical="center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Border="1" applyAlignment="1">
      <alignment horizontal="right" vertical="center"/>
    </xf>
    <xf numFmtId="164" fontId="6" fillId="0" borderId="86" xfId="0" applyNumberFormat="1" applyFont="1" applyFill="1" applyBorder="1" applyAlignment="1" applyProtection="1">
      <alignment horizontal="center" vertical="center" wrapText="1"/>
    </xf>
    <xf numFmtId="164" fontId="6" fillId="0" borderId="78" xfId="0" applyNumberFormat="1" applyFont="1" applyFill="1" applyBorder="1" applyAlignment="1" applyProtection="1">
      <alignment horizontal="center" vertical="center" wrapText="1"/>
    </xf>
    <xf numFmtId="164" fontId="6" fillId="0" borderId="32" xfId="0" applyNumberFormat="1" applyFont="1" applyFill="1" applyBorder="1" applyAlignment="1" applyProtection="1">
      <alignment horizontal="center" vertical="center" textRotation="90" wrapText="1"/>
    </xf>
    <xf numFmtId="164" fontId="6" fillId="0" borderId="33" xfId="0" applyNumberFormat="1" applyFont="1" applyFill="1" applyBorder="1" applyAlignment="1" applyProtection="1">
      <alignment horizontal="center" vertical="center" textRotation="90" wrapText="1"/>
    </xf>
    <xf numFmtId="164" fontId="6" fillId="0" borderId="92" xfId="0" applyNumberFormat="1" applyFont="1" applyFill="1" applyBorder="1" applyAlignment="1" applyProtection="1">
      <alignment horizontal="center" vertical="center" textRotation="90" wrapText="1"/>
    </xf>
    <xf numFmtId="164" fontId="6" fillId="0" borderId="93" xfId="0" applyNumberFormat="1" applyFont="1" applyFill="1" applyBorder="1" applyAlignment="1" applyProtection="1">
      <alignment horizontal="center" vertical="center" textRotation="90" wrapText="1"/>
    </xf>
    <xf numFmtId="164" fontId="6" fillId="0" borderId="60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64" fontId="6" fillId="0" borderId="72" xfId="0" applyNumberFormat="1" applyFont="1" applyFill="1" applyBorder="1" applyAlignment="1" applyProtection="1">
      <alignment horizontal="center" vertical="center" textRotation="90" wrapText="1"/>
    </xf>
    <xf numFmtId="0" fontId="6" fillId="0" borderId="5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64" fontId="6" fillId="0" borderId="89" xfId="0" applyNumberFormat="1" applyFont="1" applyFill="1" applyBorder="1" applyAlignment="1" applyProtection="1">
      <alignment horizontal="center" vertical="center" wrapText="1"/>
    </xf>
    <xf numFmtId="0" fontId="6" fillId="0" borderId="89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 applyProtection="1">
      <alignment horizontal="center" vertical="center" textRotation="90" wrapText="1"/>
    </xf>
    <xf numFmtId="164" fontId="6" fillId="0" borderId="39" xfId="0" applyNumberFormat="1" applyFont="1" applyFill="1" applyBorder="1" applyAlignment="1" applyProtection="1">
      <alignment horizontal="center" vertical="center" textRotation="90" wrapText="1"/>
    </xf>
    <xf numFmtId="164" fontId="6" fillId="0" borderId="1" xfId="0" applyNumberFormat="1" applyFont="1" applyFill="1" applyBorder="1" applyAlignment="1" applyProtection="1">
      <alignment horizontal="center" vertical="center" textRotation="90" wrapText="1"/>
    </xf>
    <xf numFmtId="164" fontId="6" fillId="0" borderId="40" xfId="0" applyNumberFormat="1" applyFont="1" applyFill="1" applyBorder="1" applyAlignment="1" applyProtection="1">
      <alignment horizontal="center" vertical="center" textRotation="90" wrapText="1"/>
    </xf>
    <xf numFmtId="164" fontId="6" fillId="0" borderId="0" xfId="0" applyNumberFormat="1" applyFont="1" applyFill="1" applyBorder="1" applyAlignment="1" applyProtection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84" xfId="0" applyFont="1" applyFill="1" applyBorder="1" applyAlignment="1">
      <alignment horizontal="center" vertical="center" wrapText="1"/>
    </xf>
    <xf numFmtId="164" fontId="6" fillId="0" borderId="35" xfId="0" applyNumberFormat="1" applyFont="1" applyFill="1" applyBorder="1" applyAlignment="1" applyProtection="1">
      <alignment horizontal="center" vertical="center"/>
    </xf>
    <xf numFmtId="164" fontId="6" fillId="0" borderId="90" xfId="0" applyNumberFormat="1" applyFont="1" applyFill="1" applyBorder="1" applyAlignment="1" applyProtection="1">
      <alignment horizontal="center" vertical="center"/>
    </xf>
    <xf numFmtId="164" fontId="6" fillId="0" borderId="34" xfId="0" applyNumberFormat="1" applyFont="1" applyFill="1" applyBorder="1" applyAlignment="1" applyProtection="1">
      <alignment horizontal="center" vertical="center"/>
    </xf>
    <xf numFmtId="164" fontId="6" fillId="0" borderId="94" xfId="0" applyNumberFormat="1" applyFont="1" applyFill="1" applyBorder="1" applyAlignment="1" applyProtection="1">
      <alignment horizontal="center" vertical="center" textRotation="90" wrapText="1"/>
    </xf>
    <xf numFmtId="0" fontId="6" fillId="0" borderId="9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6" fillId="0" borderId="109" xfId="0" applyNumberFormat="1" applyFont="1" applyFill="1" applyBorder="1" applyAlignment="1" applyProtection="1">
      <alignment horizontal="center" vertical="center" textRotation="90" wrapText="1"/>
    </xf>
    <xf numFmtId="164" fontId="6" fillId="0" borderId="110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Alignment="1">
      <alignment horizontal="center"/>
    </xf>
    <xf numFmtId="0" fontId="48" fillId="0" borderId="0" xfId="3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164" fontId="6" fillId="0" borderId="116" xfId="0" applyNumberFormat="1" applyFont="1" applyFill="1" applyBorder="1" applyAlignment="1" applyProtection="1">
      <alignment horizontal="center" vertical="center" textRotation="90" wrapText="1"/>
    </xf>
    <xf numFmtId="164" fontId="6" fillId="0" borderId="117" xfId="0" applyNumberFormat="1" applyFont="1" applyFill="1" applyBorder="1" applyAlignment="1" applyProtection="1">
      <alignment horizontal="center" vertical="center" textRotation="90" wrapText="1"/>
    </xf>
    <xf numFmtId="164" fontId="9" fillId="0" borderId="2" xfId="0" applyNumberFormat="1" applyFont="1" applyFill="1" applyBorder="1" applyAlignment="1" applyProtection="1">
      <alignment horizontal="center" vertical="center" textRotation="90" wrapText="1"/>
    </xf>
    <xf numFmtId="0" fontId="0" fillId="0" borderId="2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67" xfId="0" applyBorder="1" applyAlignment="1">
      <alignment horizontal="center"/>
    </xf>
    <xf numFmtId="49" fontId="40" fillId="3" borderId="63" xfId="2" applyNumberFormat="1" applyFont="1" applyFill="1" applyBorder="1" applyAlignment="1" applyProtection="1">
      <alignment horizontal="center" vertical="center"/>
    </xf>
    <xf numFmtId="49" fontId="40" fillId="3" borderId="17" xfId="2" applyNumberFormat="1" applyFont="1" applyFill="1" applyBorder="1" applyAlignment="1" applyProtection="1">
      <alignment horizontal="center" vertical="center"/>
    </xf>
    <xf numFmtId="49" fontId="6" fillId="3" borderId="0" xfId="0" applyNumberFormat="1" applyFont="1" applyFill="1" applyBorder="1" applyAlignment="1" applyProtection="1">
      <alignment horizontal="center" vertical="center"/>
    </xf>
    <xf numFmtId="167" fontId="4" fillId="3" borderId="86" xfId="2" applyNumberFormat="1" applyFont="1" applyFill="1" applyBorder="1" applyAlignment="1" applyProtection="1">
      <alignment horizontal="center" vertical="center" wrapText="1"/>
    </xf>
    <xf numFmtId="0" fontId="14" fillId="3" borderId="82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4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753341</xdr:colOff>
      <xdr:row>63</xdr:row>
      <xdr:rowOff>181839</xdr:rowOff>
    </xdr:from>
    <xdr:to>
      <xdr:col>5</xdr:col>
      <xdr:colOff>285750</xdr:colOff>
      <xdr:row>66</xdr:row>
      <xdr:rowOff>53107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914" r="7329" b="1582"/>
        <a:stretch>
          <a:fillRect/>
        </a:stretch>
      </xdr:blipFill>
      <xdr:spPr bwMode="auto">
        <a:xfrm>
          <a:off x="5108864" y="15283294"/>
          <a:ext cx="813954" cy="4687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354157</xdr:colOff>
      <xdr:row>64</xdr:row>
      <xdr:rowOff>138545</xdr:rowOff>
    </xdr:from>
    <xdr:to>
      <xdr:col>7</xdr:col>
      <xdr:colOff>312716</xdr:colOff>
      <xdr:row>68</xdr:row>
      <xdr:rowOff>197428</xdr:rowOff>
    </xdr:to>
    <xdr:pic>
      <xdr:nvPicPr>
        <xdr:cNvPr id="3" name="Рисунок 2" descr="image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6316" y="15439159"/>
          <a:ext cx="1369991" cy="855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4"/>
  <sheetViews>
    <sheetView view="pageBreakPreview" zoomScale="85" zoomScaleNormal="50" zoomScaleSheetLayoutView="85" workbookViewId="0">
      <selection activeCell="A34" sqref="A34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.5703125" style="1" customWidth="1"/>
    <col min="7" max="8" width="6.28515625" style="1" customWidth="1"/>
    <col min="9" max="9" width="7.8554687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1123" t="s">
        <v>77</v>
      </c>
      <c r="B1" s="1123"/>
      <c r="C1" s="1123"/>
      <c r="D1" s="1123"/>
      <c r="E1" s="1123"/>
      <c r="F1" s="1123"/>
      <c r="G1" s="1123"/>
      <c r="H1" s="1123"/>
      <c r="I1" s="1123"/>
      <c r="J1" s="1123"/>
      <c r="K1" s="1123"/>
      <c r="L1" s="1123"/>
      <c r="M1" s="1123"/>
      <c r="N1" s="1123"/>
      <c r="O1" s="1123"/>
      <c r="P1" s="1124" t="s">
        <v>43</v>
      </c>
      <c r="Q1" s="1124"/>
      <c r="R1" s="1124"/>
      <c r="S1" s="1124"/>
      <c r="T1" s="1124"/>
      <c r="U1" s="1124"/>
      <c r="V1" s="1124"/>
      <c r="W1" s="1124"/>
      <c r="X1" s="1124"/>
      <c r="Y1" s="1124"/>
      <c r="Z1" s="1124"/>
      <c r="AA1" s="1124"/>
      <c r="AB1" s="1124"/>
      <c r="AC1" s="1124"/>
      <c r="AD1" s="1124"/>
      <c r="AE1" s="1124"/>
      <c r="AF1" s="1124"/>
      <c r="AG1" s="1124"/>
      <c r="AH1" s="1124"/>
      <c r="AI1" s="1124"/>
      <c r="AJ1" s="1124"/>
      <c r="AK1" s="1124"/>
      <c r="AL1" s="1124"/>
      <c r="AM1" s="1124"/>
      <c r="AN1" s="74"/>
    </row>
    <row r="2" spans="1:53" ht="30" x14ac:dyDescent="0.4">
      <c r="A2" s="1123" t="s">
        <v>78</v>
      </c>
      <c r="B2" s="1123"/>
      <c r="C2" s="1123"/>
      <c r="D2" s="1123"/>
      <c r="E2" s="1123"/>
      <c r="F2" s="1123"/>
      <c r="G2" s="1123"/>
      <c r="H2" s="1123"/>
      <c r="I2" s="1123"/>
      <c r="J2" s="1123"/>
      <c r="K2" s="1123"/>
      <c r="L2" s="1123"/>
      <c r="M2" s="1123"/>
      <c r="N2" s="1123"/>
      <c r="O2" s="1123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</row>
    <row r="3" spans="1:53" ht="33" customHeight="1" x14ac:dyDescent="0.45">
      <c r="A3" s="1123" t="s">
        <v>318</v>
      </c>
      <c r="B3" s="1123"/>
      <c r="C3" s="1123"/>
      <c r="D3" s="1123"/>
      <c r="E3" s="1123"/>
      <c r="F3" s="1123"/>
      <c r="G3" s="1123"/>
      <c r="H3" s="1123"/>
      <c r="I3" s="1123"/>
      <c r="J3" s="1123"/>
      <c r="K3" s="1123"/>
      <c r="L3" s="1123"/>
      <c r="M3" s="1123"/>
      <c r="N3" s="1123"/>
      <c r="O3" s="1123"/>
      <c r="P3" s="1125" t="s">
        <v>0</v>
      </c>
      <c r="Q3" s="1125"/>
      <c r="R3" s="1125"/>
      <c r="S3" s="1125"/>
      <c r="T3" s="1125"/>
      <c r="U3" s="1125"/>
      <c r="V3" s="1125"/>
      <c r="W3" s="1125"/>
      <c r="X3" s="1125"/>
      <c r="Y3" s="1125"/>
      <c r="Z3" s="1125"/>
      <c r="AA3" s="1125"/>
      <c r="AB3" s="1125"/>
      <c r="AC3" s="1125"/>
      <c r="AD3" s="1125"/>
      <c r="AE3" s="1125"/>
      <c r="AF3" s="1125"/>
      <c r="AG3" s="1125"/>
      <c r="AH3" s="1125"/>
      <c r="AI3" s="1125"/>
      <c r="AJ3" s="1125"/>
      <c r="AK3" s="1125"/>
      <c r="AL3" s="1125"/>
      <c r="AM3" s="1125"/>
      <c r="AN3" s="1126" t="s">
        <v>175</v>
      </c>
      <c r="AO3" s="1126"/>
      <c r="AP3" s="1126"/>
      <c r="AQ3" s="1126"/>
      <c r="AR3" s="1126"/>
      <c r="AS3" s="1126"/>
      <c r="AT3" s="1126"/>
      <c r="AU3" s="1126"/>
      <c r="AV3" s="1126"/>
      <c r="AW3" s="1126"/>
      <c r="AX3" s="1126"/>
      <c r="AY3" s="1126"/>
      <c r="AZ3" s="1126"/>
      <c r="BA3" s="1126"/>
    </row>
    <row r="4" spans="1:53" ht="30.75" x14ac:dyDescent="0.45">
      <c r="A4" s="1127" t="s">
        <v>321</v>
      </c>
      <c r="B4" s="1123"/>
      <c r="C4" s="1123"/>
      <c r="D4" s="1123"/>
      <c r="E4" s="1123"/>
      <c r="F4" s="1123"/>
      <c r="G4" s="1123"/>
      <c r="H4" s="1123"/>
      <c r="I4" s="1123"/>
      <c r="J4" s="1123"/>
      <c r="K4" s="1123"/>
      <c r="L4" s="1123"/>
      <c r="M4" s="1123"/>
      <c r="N4" s="1123"/>
      <c r="O4" s="1123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1126"/>
      <c r="AO4" s="1126"/>
      <c r="AP4" s="1126"/>
      <c r="AQ4" s="1126"/>
      <c r="AR4" s="1126"/>
      <c r="AS4" s="1126"/>
      <c r="AT4" s="1126"/>
      <c r="AU4" s="1126"/>
      <c r="AV4" s="1126"/>
      <c r="AW4" s="1126"/>
      <c r="AX4" s="1126"/>
      <c r="AY4" s="1126"/>
      <c r="AZ4" s="1126"/>
      <c r="BA4" s="1126"/>
    </row>
    <row r="5" spans="1:53" ht="36.75" customHeight="1" x14ac:dyDescent="0.4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1129" t="s">
        <v>1</v>
      </c>
      <c r="Q5" s="1130"/>
      <c r="R5" s="1130"/>
      <c r="S5" s="1130"/>
      <c r="T5" s="1130"/>
      <c r="U5" s="1130"/>
      <c r="V5" s="1130"/>
      <c r="W5" s="1130"/>
      <c r="X5" s="1130"/>
      <c r="Y5" s="1130"/>
      <c r="Z5" s="1130"/>
      <c r="AA5" s="1130"/>
      <c r="AB5" s="1130"/>
      <c r="AC5" s="1130"/>
      <c r="AD5" s="1130"/>
      <c r="AE5" s="1130"/>
      <c r="AF5" s="1130"/>
      <c r="AG5" s="1130"/>
      <c r="AH5" s="1130"/>
      <c r="AI5" s="1130"/>
      <c r="AJ5" s="1130"/>
      <c r="AK5" s="1130"/>
      <c r="AL5" s="1130"/>
      <c r="AM5" s="1130"/>
    </row>
    <row r="6" spans="1:53" s="3" customFormat="1" ht="24.75" customHeight="1" x14ac:dyDescent="0.4">
      <c r="A6" s="1123" t="s">
        <v>328</v>
      </c>
      <c r="B6" s="1123"/>
      <c r="C6" s="1123"/>
      <c r="D6" s="1123"/>
      <c r="E6" s="1123"/>
      <c r="F6" s="1123"/>
      <c r="G6" s="1123"/>
      <c r="H6" s="1123"/>
      <c r="I6" s="1123"/>
      <c r="J6" s="1123"/>
      <c r="K6" s="1123"/>
      <c r="L6" s="1123"/>
      <c r="M6" s="1123"/>
      <c r="N6" s="1123"/>
      <c r="O6" s="1123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1131"/>
      <c r="AP6" s="1131"/>
      <c r="AQ6" s="1131"/>
      <c r="AR6" s="1131"/>
      <c r="AS6" s="1131"/>
      <c r="AT6" s="1131"/>
      <c r="AU6" s="1131"/>
      <c r="AV6" s="1131"/>
      <c r="AW6" s="1131"/>
      <c r="AX6" s="1131"/>
      <c r="AY6" s="1131"/>
      <c r="AZ6" s="1131"/>
      <c r="BA6" s="1131"/>
    </row>
    <row r="7" spans="1:53" s="3" customFormat="1" ht="27" customHeight="1" x14ac:dyDescent="0.4">
      <c r="A7" s="1128" t="s">
        <v>327</v>
      </c>
      <c r="B7" s="1128"/>
      <c r="C7" s="1128"/>
      <c r="D7" s="1128"/>
      <c r="E7" s="1128"/>
      <c r="F7" s="1128"/>
      <c r="G7" s="1128"/>
      <c r="H7" s="1128"/>
      <c r="I7" s="1128"/>
      <c r="J7" s="1128"/>
      <c r="K7" s="1128"/>
      <c r="L7" s="1128"/>
      <c r="M7" s="1128"/>
      <c r="N7" s="1128"/>
      <c r="O7" s="1128"/>
      <c r="P7" s="1117" t="s">
        <v>105</v>
      </c>
      <c r="Q7" s="1117"/>
      <c r="R7" s="1117"/>
      <c r="S7" s="1117"/>
      <c r="T7" s="1117"/>
      <c r="U7" s="1117"/>
      <c r="V7" s="1117"/>
      <c r="W7" s="1117"/>
      <c r="X7" s="1117"/>
      <c r="Y7" s="1117"/>
      <c r="Z7" s="1117"/>
      <c r="AA7" s="1117"/>
      <c r="AB7" s="1117"/>
      <c r="AC7" s="1117"/>
      <c r="AD7" s="1117"/>
      <c r="AE7" s="1117"/>
      <c r="AF7" s="1117"/>
      <c r="AG7" s="1117"/>
      <c r="AH7" s="1117"/>
      <c r="AI7" s="1117"/>
      <c r="AJ7" s="1117"/>
      <c r="AK7" s="1117"/>
      <c r="AL7" s="1117"/>
      <c r="AM7" s="79"/>
      <c r="AN7" s="1132" t="s">
        <v>106</v>
      </c>
      <c r="AO7" s="1133"/>
      <c r="AP7" s="1133"/>
      <c r="AQ7" s="1133"/>
      <c r="AR7" s="1133"/>
      <c r="AS7" s="1133"/>
      <c r="AT7" s="1133"/>
      <c r="AU7" s="1133"/>
      <c r="AV7" s="1133"/>
      <c r="AW7" s="1133"/>
      <c r="AX7" s="1133"/>
      <c r="AY7" s="1133"/>
      <c r="AZ7" s="1133"/>
      <c r="BA7" s="1133"/>
    </row>
    <row r="8" spans="1:53" s="3" customFormat="1" ht="27.75" customHeight="1" x14ac:dyDescent="0.4">
      <c r="P8" s="1117" t="s">
        <v>319</v>
      </c>
      <c r="Q8" s="1117"/>
      <c r="R8" s="1117"/>
      <c r="S8" s="1117"/>
      <c r="T8" s="1117"/>
      <c r="U8" s="1117"/>
      <c r="V8" s="1117"/>
      <c r="W8" s="1117"/>
      <c r="X8" s="1117"/>
      <c r="Y8" s="1117"/>
      <c r="Z8" s="1117"/>
      <c r="AA8" s="1117"/>
      <c r="AB8" s="1117"/>
      <c r="AC8" s="1117"/>
      <c r="AD8" s="1117"/>
      <c r="AE8" s="1117"/>
      <c r="AF8" s="1117"/>
      <c r="AG8" s="1117"/>
      <c r="AH8" s="1117"/>
      <c r="AI8" s="1117"/>
      <c r="AJ8" s="1117"/>
      <c r="AK8" s="1117"/>
      <c r="AL8" s="1117"/>
      <c r="AM8" s="79"/>
      <c r="AN8" s="1118" t="s">
        <v>107</v>
      </c>
      <c r="AO8" s="1118"/>
      <c r="AP8" s="1118"/>
      <c r="AQ8" s="1118"/>
      <c r="AR8" s="1118"/>
      <c r="AS8" s="1118"/>
      <c r="AT8" s="1118"/>
      <c r="AU8" s="1118"/>
      <c r="AV8" s="1118"/>
      <c r="AW8" s="1118"/>
      <c r="AX8" s="1118"/>
      <c r="AY8" s="1118"/>
      <c r="AZ8" s="1118"/>
      <c r="BA8" s="1118"/>
    </row>
    <row r="9" spans="1:53" s="3" customFormat="1" ht="27.75" customHeight="1" x14ac:dyDescent="0.4">
      <c r="P9" s="1117" t="s">
        <v>320</v>
      </c>
      <c r="Q9" s="1117"/>
      <c r="R9" s="1117"/>
      <c r="S9" s="1117"/>
      <c r="T9" s="1117"/>
      <c r="U9" s="1117"/>
      <c r="V9" s="1117"/>
      <c r="W9" s="1117"/>
      <c r="X9" s="1117"/>
      <c r="Y9" s="1117"/>
      <c r="Z9" s="1117"/>
      <c r="AA9" s="1117"/>
      <c r="AB9" s="1117"/>
      <c r="AC9" s="1117"/>
      <c r="AD9" s="1117"/>
      <c r="AE9" s="1117"/>
      <c r="AF9" s="1117"/>
      <c r="AG9" s="1117"/>
      <c r="AH9" s="1117"/>
      <c r="AI9" s="1117"/>
      <c r="AJ9" s="1117"/>
      <c r="AK9" s="1117"/>
      <c r="AL9" s="1117"/>
      <c r="AM9" s="79"/>
      <c r="AN9" s="1118"/>
      <c r="AO9" s="1118"/>
      <c r="AP9" s="1118"/>
      <c r="AQ9" s="1118"/>
      <c r="AR9" s="1118"/>
      <c r="AS9" s="1118"/>
      <c r="AT9" s="1118"/>
      <c r="AU9" s="1118"/>
      <c r="AV9" s="1118"/>
      <c r="AW9" s="1118"/>
      <c r="AX9" s="1118"/>
      <c r="AY9" s="1118"/>
      <c r="AZ9" s="1118"/>
      <c r="BA9" s="1118"/>
    </row>
    <row r="10" spans="1:53" s="3" customFormat="1" ht="27.75" customHeight="1" x14ac:dyDescent="0.35">
      <c r="P10" s="1119" t="s">
        <v>108</v>
      </c>
      <c r="Q10" s="1120"/>
      <c r="R10" s="1120"/>
      <c r="S10" s="1120"/>
      <c r="T10" s="1120"/>
      <c r="U10" s="1120"/>
      <c r="V10" s="1120"/>
      <c r="W10" s="1120"/>
      <c r="X10" s="1120"/>
      <c r="Y10" s="1120"/>
      <c r="Z10" s="1120"/>
      <c r="AA10" s="1120"/>
      <c r="AB10" s="1120"/>
      <c r="AC10" s="1120"/>
      <c r="AD10" s="1120"/>
      <c r="AE10" s="1120"/>
      <c r="AF10" s="1120"/>
      <c r="AG10" s="1120"/>
      <c r="AH10" s="1120"/>
      <c r="AI10" s="1120"/>
      <c r="AJ10" s="1120"/>
      <c r="AK10" s="1120"/>
      <c r="AL10" s="1121"/>
      <c r="AM10" s="1121"/>
      <c r="AN10" s="1118"/>
      <c r="AO10" s="1118"/>
      <c r="AP10" s="1118"/>
      <c r="AQ10" s="1118"/>
      <c r="AR10" s="1118"/>
      <c r="AS10" s="1118"/>
      <c r="AT10" s="1118"/>
      <c r="AU10" s="1118"/>
      <c r="AV10" s="1118"/>
      <c r="AW10" s="1118"/>
      <c r="AX10" s="1118"/>
      <c r="AY10" s="1118"/>
      <c r="AZ10" s="1118"/>
      <c r="BA10" s="1118"/>
    </row>
    <row r="11" spans="1:53" s="3" customFormat="1" ht="27.75" customHeight="1" x14ac:dyDescent="0.4">
      <c r="P11" s="1119" t="s">
        <v>170</v>
      </c>
      <c r="Q11" s="1119"/>
      <c r="R11" s="1119"/>
      <c r="S11" s="1119"/>
      <c r="T11" s="1119"/>
      <c r="U11" s="1119"/>
      <c r="V11" s="1119"/>
      <c r="W11" s="1119"/>
      <c r="X11" s="1119"/>
      <c r="Y11" s="1119"/>
      <c r="Z11" s="1119"/>
      <c r="AA11" s="1119"/>
      <c r="AB11" s="1119"/>
      <c r="AC11" s="1119"/>
      <c r="AD11" s="1119"/>
      <c r="AE11" s="1119"/>
      <c r="AF11" s="1119"/>
      <c r="AG11" s="1119"/>
      <c r="AH11" s="1119"/>
      <c r="AI11" s="1119"/>
      <c r="AJ11" s="1119"/>
      <c r="AK11" s="1119"/>
      <c r="AL11" s="1119"/>
      <c r="AM11" s="1119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</row>
    <row r="12" spans="1:53" s="3" customFormat="1" ht="27.75" customHeight="1" x14ac:dyDescent="0.4">
      <c r="P12" s="80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2"/>
      <c r="AM12" s="8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</row>
    <row r="13" spans="1:53" s="3" customFormat="1" ht="22.5" x14ac:dyDescent="0.3">
      <c r="A13" s="1122" t="s">
        <v>250</v>
      </c>
      <c r="B13" s="1122"/>
      <c r="C13" s="1122"/>
      <c r="D13" s="1122"/>
      <c r="E13" s="1122"/>
      <c r="F13" s="1122"/>
      <c r="G13" s="1122"/>
      <c r="H13" s="1122"/>
      <c r="I13" s="1122"/>
      <c r="J13" s="1122"/>
      <c r="K13" s="1122"/>
      <c r="L13" s="1122"/>
      <c r="M13" s="1122"/>
      <c r="N13" s="1122"/>
      <c r="O13" s="1122"/>
      <c r="P13" s="1122"/>
      <c r="Q13" s="1122"/>
      <c r="R13" s="1122"/>
      <c r="S13" s="1122"/>
      <c r="T13" s="1122"/>
      <c r="U13" s="1122"/>
      <c r="V13" s="1122"/>
      <c r="W13" s="1122"/>
      <c r="X13" s="1122"/>
      <c r="Y13" s="1122"/>
      <c r="Z13" s="1122"/>
      <c r="AA13" s="1122"/>
      <c r="AB13" s="1122"/>
      <c r="AC13" s="1122"/>
      <c r="AD13" s="1122"/>
      <c r="AE13" s="1122"/>
      <c r="AF13" s="1122"/>
      <c r="AG13" s="1122"/>
      <c r="AH13" s="1122"/>
      <c r="AI13" s="1122"/>
      <c r="AJ13" s="1122"/>
      <c r="AK13" s="1122"/>
      <c r="AL13" s="1122"/>
      <c r="AM13" s="1122"/>
      <c r="AN13" s="1122"/>
      <c r="AO13" s="1122"/>
      <c r="AP13" s="1122"/>
      <c r="AQ13" s="1122"/>
      <c r="AR13" s="1122"/>
      <c r="AS13" s="1122"/>
      <c r="AT13" s="1122"/>
      <c r="AU13" s="1122"/>
      <c r="AV13" s="1122"/>
      <c r="AW13" s="1122"/>
      <c r="AX13" s="1122"/>
      <c r="AY13" s="1122"/>
      <c r="AZ13" s="1122"/>
      <c r="BA13" s="1122"/>
    </row>
    <row r="14" spans="1:53" s="3" customFormat="1" ht="19.5" thickBot="1" x14ac:dyDescent="0.35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</row>
    <row r="15" spans="1:53" ht="18" customHeight="1" x14ac:dyDescent="0.25">
      <c r="A15" s="1115" t="s">
        <v>2</v>
      </c>
      <c r="B15" s="1112" t="s">
        <v>3</v>
      </c>
      <c r="C15" s="1113"/>
      <c r="D15" s="1113"/>
      <c r="E15" s="1114"/>
      <c r="F15" s="1112" t="s">
        <v>4</v>
      </c>
      <c r="G15" s="1113"/>
      <c r="H15" s="1113"/>
      <c r="I15" s="1114"/>
      <c r="J15" s="1102" t="s">
        <v>5</v>
      </c>
      <c r="K15" s="1103"/>
      <c r="L15" s="1103"/>
      <c r="M15" s="1103"/>
      <c r="N15" s="1102" t="s">
        <v>6</v>
      </c>
      <c r="O15" s="1103"/>
      <c r="P15" s="1103"/>
      <c r="Q15" s="1103"/>
      <c r="R15" s="1107"/>
      <c r="S15" s="1102" t="s">
        <v>7</v>
      </c>
      <c r="T15" s="1111"/>
      <c r="U15" s="1111"/>
      <c r="V15" s="1111"/>
      <c r="W15" s="1107"/>
      <c r="X15" s="1102" t="s">
        <v>8</v>
      </c>
      <c r="Y15" s="1103"/>
      <c r="Z15" s="1103"/>
      <c r="AA15" s="1107"/>
      <c r="AB15" s="1112" t="s">
        <v>9</v>
      </c>
      <c r="AC15" s="1113"/>
      <c r="AD15" s="1113"/>
      <c r="AE15" s="1114"/>
      <c r="AF15" s="1112" t="s">
        <v>10</v>
      </c>
      <c r="AG15" s="1113"/>
      <c r="AH15" s="1113"/>
      <c r="AI15" s="1114"/>
      <c r="AJ15" s="1102" t="s">
        <v>11</v>
      </c>
      <c r="AK15" s="1111"/>
      <c r="AL15" s="1111"/>
      <c r="AM15" s="1111"/>
      <c r="AN15" s="1107"/>
      <c r="AO15" s="1102" t="s">
        <v>12</v>
      </c>
      <c r="AP15" s="1103"/>
      <c r="AQ15" s="1103"/>
      <c r="AR15" s="1103"/>
      <c r="AS15" s="1104" t="s">
        <v>13</v>
      </c>
      <c r="AT15" s="1105"/>
      <c r="AU15" s="1105"/>
      <c r="AV15" s="1105"/>
      <c r="AW15" s="1106"/>
      <c r="AX15" s="1102" t="s">
        <v>14</v>
      </c>
      <c r="AY15" s="1103"/>
      <c r="AZ15" s="1103"/>
      <c r="BA15" s="1107"/>
    </row>
    <row r="16" spans="1:53" s="5" customFormat="1" ht="20.25" customHeight="1" thickBot="1" x14ac:dyDescent="0.25">
      <c r="A16" s="1116"/>
      <c r="B16" s="83">
        <v>1</v>
      </c>
      <c r="C16" s="84">
        <v>2</v>
      </c>
      <c r="D16" s="84">
        <v>3</v>
      </c>
      <c r="E16" s="85">
        <v>4</v>
      </c>
      <c r="F16" s="83">
        <v>5</v>
      </c>
      <c r="G16" s="84">
        <v>6</v>
      </c>
      <c r="H16" s="84">
        <v>7</v>
      </c>
      <c r="I16" s="85">
        <v>8</v>
      </c>
      <c r="J16" s="83">
        <v>9</v>
      </c>
      <c r="K16" s="84">
        <v>10</v>
      </c>
      <c r="L16" s="84">
        <v>11</v>
      </c>
      <c r="M16" s="86">
        <v>12</v>
      </c>
      <c r="N16" s="83">
        <v>13</v>
      </c>
      <c r="O16" s="84">
        <v>14</v>
      </c>
      <c r="P16" s="84">
        <v>15</v>
      </c>
      <c r="Q16" s="84">
        <v>16</v>
      </c>
      <c r="R16" s="85">
        <v>17</v>
      </c>
      <c r="S16" s="83">
        <v>18</v>
      </c>
      <c r="T16" s="84">
        <v>19</v>
      </c>
      <c r="U16" s="84">
        <v>20</v>
      </c>
      <c r="V16" s="84">
        <v>21</v>
      </c>
      <c r="W16" s="85">
        <v>22</v>
      </c>
      <c r="X16" s="83">
        <v>23</v>
      </c>
      <c r="Y16" s="84">
        <v>24</v>
      </c>
      <c r="Z16" s="84">
        <v>25</v>
      </c>
      <c r="AA16" s="85">
        <v>26</v>
      </c>
      <c r="AB16" s="83">
        <v>27</v>
      </c>
      <c r="AC16" s="84">
        <v>28</v>
      </c>
      <c r="AD16" s="84">
        <v>29</v>
      </c>
      <c r="AE16" s="85">
        <v>30</v>
      </c>
      <c r="AF16" s="83">
        <v>31</v>
      </c>
      <c r="AG16" s="84">
        <v>32</v>
      </c>
      <c r="AH16" s="84">
        <v>33</v>
      </c>
      <c r="AI16" s="85">
        <v>34</v>
      </c>
      <c r="AJ16" s="83">
        <v>35</v>
      </c>
      <c r="AK16" s="84">
        <v>36</v>
      </c>
      <c r="AL16" s="84">
        <v>37</v>
      </c>
      <c r="AM16" s="84">
        <v>38</v>
      </c>
      <c r="AN16" s="85">
        <v>39</v>
      </c>
      <c r="AO16" s="83">
        <v>40</v>
      </c>
      <c r="AP16" s="84">
        <v>41</v>
      </c>
      <c r="AQ16" s="84">
        <v>42</v>
      </c>
      <c r="AR16" s="86">
        <v>43</v>
      </c>
      <c r="AS16" s="83">
        <v>44</v>
      </c>
      <c r="AT16" s="84">
        <v>45</v>
      </c>
      <c r="AU16" s="84">
        <v>46</v>
      </c>
      <c r="AV16" s="84">
        <v>47</v>
      </c>
      <c r="AW16" s="85">
        <v>48</v>
      </c>
      <c r="AX16" s="83">
        <v>49</v>
      </c>
      <c r="AY16" s="84">
        <v>50</v>
      </c>
      <c r="AZ16" s="84">
        <v>51</v>
      </c>
      <c r="BA16" s="85">
        <v>52</v>
      </c>
    </row>
    <row r="17" spans="1:53" ht="20.100000000000001" customHeight="1" x14ac:dyDescent="0.3">
      <c r="A17" s="87">
        <v>1</v>
      </c>
      <c r="B17" s="978" t="s">
        <v>75</v>
      </c>
      <c r="C17" s="979" t="s">
        <v>75</v>
      </c>
      <c r="D17" s="979" t="s">
        <v>75</v>
      </c>
      <c r="E17" s="989" t="s">
        <v>75</v>
      </c>
      <c r="F17" s="978" t="s">
        <v>75</v>
      </c>
      <c r="G17" s="979" t="s">
        <v>75</v>
      </c>
      <c r="H17" s="979" t="s">
        <v>75</v>
      </c>
      <c r="I17" s="989" t="s">
        <v>75</v>
      </c>
      <c r="J17" s="978" t="s">
        <v>75</v>
      </c>
      <c r="K17" s="979" t="s">
        <v>75</v>
      </c>
      <c r="L17" s="979" t="s">
        <v>75</v>
      </c>
      <c r="M17" s="989" t="s">
        <v>75</v>
      </c>
      <c r="N17" s="978" t="s">
        <v>75</v>
      </c>
      <c r="O17" s="979" t="s">
        <v>75</v>
      </c>
      <c r="P17" s="979" t="s">
        <v>75</v>
      </c>
      <c r="Q17" s="979" t="s">
        <v>99</v>
      </c>
      <c r="R17" s="989" t="s">
        <v>15</v>
      </c>
      <c r="S17" s="990" t="s">
        <v>15</v>
      </c>
      <c r="T17" s="979" t="s">
        <v>16</v>
      </c>
      <c r="U17" s="979" t="s">
        <v>16</v>
      </c>
      <c r="V17" s="991" t="s">
        <v>323</v>
      </c>
      <c r="W17" s="989" t="s">
        <v>323</v>
      </c>
      <c r="X17" s="978" t="s">
        <v>323</v>
      </c>
      <c r="Y17" s="979" t="s">
        <v>323</v>
      </c>
      <c r="Z17" s="979" t="s">
        <v>323</v>
      </c>
      <c r="AA17" s="989" t="s">
        <v>323</v>
      </c>
      <c r="AB17" s="978" t="s">
        <v>323</v>
      </c>
      <c r="AC17" s="979" t="s">
        <v>323</v>
      </c>
      <c r="AD17" s="979" t="s">
        <v>323</v>
      </c>
      <c r="AE17" s="989" t="s">
        <v>323</v>
      </c>
      <c r="AF17" s="989" t="s">
        <v>323</v>
      </c>
      <c r="AG17" s="989" t="s">
        <v>323</v>
      </c>
      <c r="AH17" s="989" t="s">
        <v>323</v>
      </c>
      <c r="AI17" s="991" t="s">
        <v>323</v>
      </c>
      <c r="AJ17" s="978" t="s">
        <v>323</v>
      </c>
      <c r="AK17" s="979" t="s">
        <v>75</v>
      </c>
      <c r="AL17" s="979" t="s">
        <v>75</v>
      </c>
      <c r="AM17" s="979" t="s">
        <v>75</v>
      </c>
      <c r="AN17" s="989" t="s">
        <v>99</v>
      </c>
      <c r="AO17" s="992" t="s">
        <v>109</v>
      </c>
      <c r="AP17" s="979" t="s">
        <v>15</v>
      </c>
      <c r="AQ17" s="979" t="s">
        <v>15</v>
      </c>
      <c r="AR17" s="989" t="s">
        <v>16</v>
      </c>
      <c r="AS17" s="978" t="s">
        <v>16</v>
      </c>
      <c r="AT17" s="979" t="s">
        <v>16</v>
      </c>
      <c r="AU17" s="979" t="s">
        <v>16</v>
      </c>
      <c r="AV17" s="979" t="s">
        <v>16</v>
      </c>
      <c r="AW17" s="989" t="s">
        <v>16</v>
      </c>
      <c r="AX17" s="992" t="s">
        <v>16</v>
      </c>
      <c r="AY17" s="979" t="s">
        <v>16</v>
      </c>
      <c r="AZ17" s="979" t="s">
        <v>16</v>
      </c>
      <c r="BA17" s="989" t="s">
        <v>16</v>
      </c>
    </row>
    <row r="18" spans="1:53" ht="20.100000000000001" customHeight="1" thickBot="1" x14ac:dyDescent="0.35">
      <c r="A18" s="90">
        <v>2</v>
      </c>
      <c r="B18" s="993" t="s">
        <v>17</v>
      </c>
      <c r="C18" s="994" t="s">
        <v>17</v>
      </c>
      <c r="D18" s="994" t="s">
        <v>17</v>
      </c>
      <c r="E18" s="995" t="s">
        <v>17</v>
      </c>
      <c r="F18" s="994" t="s">
        <v>18</v>
      </c>
      <c r="G18" s="994" t="s">
        <v>18</v>
      </c>
      <c r="H18" s="994" t="s">
        <v>18</v>
      </c>
      <c r="I18" s="995" t="s">
        <v>18</v>
      </c>
      <c r="J18" s="993" t="s">
        <v>18</v>
      </c>
      <c r="K18" s="994" t="s">
        <v>18</v>
      </c>
      <c r="L18" s="994" t="s">
        <v>18</v>
      </c>
      <c r="M18" s="995" t="s">
        <v>18</v>
      </c>
      <c r="N18" s="993" t="s">
        <v>18</v>
      </c>
      <c r="O18" s="994" t="s">
        <v>18</v>
      </c>
      <c r="P18" s="994" t="s">
        <v>18</v>
      </c>
      <c r="Q18" s="994" t="s">
        <v>83</v>
      </c>
      <c r="R18" s="995" t="s">
        <v>83</v>
      </c>
      <c r="S18" s="993"/>
      <c r="T18" s="994"/>
      <c r="U18" s="994"/>
      <c r="V18" s="994"/>
      <c r="W18" s="995"/>
      <c r="X18" s="993"/>
      <c r="Y18" s="994"/>
      <c r="Z18" s="994"/>
      <c r="AA18" s="995"/>
      <c r="AB18" s="993"/>
      <c r="AC18" s="994"/>
      <c r="AD18" s="994"/>
      <c r="AE18" s="995"/>
      <c r="AF18" s="996"/>
      <c r="AG18" s="994"/>
      <c r="AH18" s="994"/>
      <c r="AI18" s="997"/>
      <c r="AJ18" s="993"/>
      <c r="AK18" s="994"/>
      <c r="AL18" s="994"/>
      <c r="AM18" s="994"/>
      <c r="AN18" s="995"/>
      <c r="AO18" s="996"/>
      <c r="AP18" s="994"/>
      <c r="AQ18" s="994"/>
      <c r="AR18" s="995"/>
      <c r="AS18" s="236"/>
      <c r="AT18" s="998"/>
      <c r="AU18" s="994"/>
      <c r="AV18" s="994"/>
      <c r="AW18" s="995"/>
      <c r="AX18" s="999"/>
      <c r="AY18" s="994"/>
      <c r="AZ18" s="994"/>
      <c r="BA18" s="995"/>
    </row>
    <row r="19" spans="1:53" ht="20.100000000000001" customHeight="1" x14ac:dyDescent="0.3">
      <c r="A19" s="90"/>
      <c r="B19" s="91"/>
      <c r="C19" s="70"/>
      <c r="D19" s="70"/>
      <c r="E19" s="92"/>
      <c r="F19" s="91"/>
      <c r="G19" s="70"/>
      <c r="H19" s="70"/>
      <c r="I19" s="92"/>
      <c r="J19" s="91"/>
      <c r="K19" s="70"/>
      <c r="L19" s="70"/>
      <c r="M19" s="92"/>
      <c r="N19" s="91"/>
      <c r="O19" s="70"/>
      <c r="P19" s="70"/>
      <c r="Q19" s="70"/>
      <c r="R19" s="92"/>
      <c r="S19" s="91"/>
      <c r="T19" s="70"/>
      <c r="U19" s="70"/>
      <c r="V19" s="70"/>
      <c r="W19" s="95"/>
      <c r="X19" s="91"/>
      <c r="Y19" s="70"/>
      <c r="Z19" s="70"/>
      <c r="AA19" s="93"/>
      <c r="AB19" s="91"/>
      <c r="AC19" s="70"/>
      <c r="AD19" s="70"/>
      <c r="AE19" s="93"/>
      <c r="AF19" s="91"/>
      <c r="AG19" s="70"/>
      <c r="AH19" s="70"/>
      <c r="AI19" s="93"/>
      <c r="AJ19" s="91"/>
      <c r="AK19" s="70"/>
      <c r="AL19" s="70"/>
      <c r="AM19" s="70"/>
      <c r="AN19" s="92"/>
      <c r="AO19" s="94"/>
      <c r="AP19" s="70"/>
      <c r="AQ19" s="70"/>
      <c r="AR19" s="93"/>
      <c r="AS19" s="91"/>
      <c r="AT19" s="70"/>
      <c r="AU19" s="70"/>
      <c r="AV19" s="70"/>
      <c r="AW19" s="92"/>
      <c r="AX19" s="94"/>
      <c r="AY19" s="70"/>
      <c r="AZ19" s="70"/>
      <c r="BA19" s="92"/>
    </row>
    <row r="20" spans="1:53" ht="19.5" customHeight="1" thickBot="1" x14ac:dyDescent="0.35">
      <c r="A20" s="96"/>
      <c r="B20" s="97"/>
      <c r="C20" s="98"/>
      <c r="D20" s="98"/>
      <c r="E20" s="99"/>
      <c r="F20" s="97"/>
      <c r="G20" s="98"/>
      <c r="H20" s="98"/>
      <c r="I20" s="99"/>
      <c r="J20" s="97"/>
      <c r="K20" s="98"/>
      <c r="L20" s="98"/>
      <c r="M20" s="99"/>
      <c r="N20" s="97"/>
      <c r="O20" s="98"/>
      <c r="P20" s="98"/>
      <c r="Q20" s="98"/>
      <c r="R20" s="99"/>
      <c r="S20" s="97"/>
      <c r="T20" s="98"/>
      <c r="U20" s="98"/>
      <c r="V20" s="98"/>
      <c r="W20" s="100"/>
      <c r="X20" s="97"/>
      <c r="Y20" s="98"/>
      <c r="Z20" s="98"/>
      <c r="AA20" s="100"/>
      <c r="AB20" s="97"/>
      <c r="AC20" s="98"/>
      <c r="AD20" s="98"/>
      <c r="AE20" s="100"/>
      <c r="AF20" s="97"/>
      <c r="AG20" s="98"/>
      <c r="AH20" s="98"/>
      <c r="AI20" s="100"/>
      <c r="AJ20" s="97"/>
      <c r="AK20" s="98"/>
      <c r="AL20" s="98"/>
      <c r="AM20" s="98"/>
      <c r="AN20" s="99"/>
      <c r="AO20" s="101"/>
      <c r="AP20" s="98"/>
      <c r="AQ20" s="98"/>
      <c r="AR20" s="100"/>
      <c r="AS20" s="102"/>
      <c r="AT20" s="103"/>
      <c r="AU20" s="103"/>
      <c r="AV20" s="103"/>
      <c r="AW20" s="104"/>
      <c r="AX20" s="105"/>
      <c r="AY20" s="106"/>
      <c r="AZ20" s="106"/>
      <c r="BA20" s="107"/>
    </row>
    <row r="21" spans="1:53" ht="19.5" customHeight="1" x14ac:dyDescent="0.3">
      <c r="A21" s="71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9"/>
      <c r="AG21" s="109"/>
      <c r="AH21" s="109"/>
      <c r="AI21" s="109"/>
      <c r="AJ21" s="108"/>
      <c r="AK21" s="108"/>
      <c r="AL21" s="108"/>
      <c r="AM21" s="108"/>
      <c r="AN21" s="108"/>
      <c r="AO21" s="108"/>
      <c r="AP21" s="108"/>
      <c r="AQ21" s="108"/>
      <c r="AR21" s="108"/>
      <c r="AS21" s="110"/>
      <c r="AT21" s="22"/>
      <c r="AU21" s="22"/>
      <c r="AV21" s="22"/>
      <c r="AW21" s="22"/>
      <c r="AX21" s="22"/>
      <c r="AY21" s="22"/>
      <c r="AZ21" s="22"/>
      <c r="BA21" s="22"/>
    </row>
    <row r="22" spans="1:53" s="7" customFormat="1" ht="21" customHeight="1" x14ac:dyDescent="0.3">
      <c r="A22" s="1108" t="s">
        <v>324</v>
      </c>
      <c r="B22" s="1108"/>
      <c r="C22" s="1108"/>
      <c r="D22" s="1108"/>
      <c r="E22" s="1108"/>
      <c r="F22" s="1108"/>
      <c r="G22" s="1108"/>
      <c r="H22" s="1108"/>
      <c r="I22" s="1108"/>
      <c r="J22" s="1109"/>
      <c r="K22" s="1109"/>
      <c r="L22" s="1109"/>
      <c r="M22" s="1109"/>
      <c r="N22" s="1109"/>
      <c r="O22" s="1109"/>
      <c r="P22" s="1109"/>
      <c r="Q22" s="1109"/>
      <c r="R22" s="1109"/>
      <c r="S22" s="1109"/>
      <c r="T22" s="1109"/>
      <c r="U22" s="1109"/>
      <c r="V22" s="1109"/>
      <c r="W22" s="1109"/>
      <c r="X22" s="1109"/>
      <c r="Y22" s="1109"/>
      <c r="Z22" s="1109"/>
      <c r="AA22" s="1109"/>
      <c r="AB22" s="1109"/>
      <c r="AC22" s="1109"/>
      <c r="AD22" s="1109"/>
      <c r="AE22" s="1109"/>
      <c r="AF22" s="1109"/>
      <c r="AG22" s="1109"/>
      <c r="AH22" s="1109"/>
      <c r="AI22" s="1109"/>
      <c r="AJ22" s="1109"/>
      <c r="AK22" s="1109"/>
      <c r="AL22" s="1109"/>
      <c r="AM22" s="1109"/>
      <c r="AN22" s="1109"/>
      <c r="AO22" s="1109"/>
      <c r="AP22" s="1109"/>
      <c r="AQ22" s="1109"/>
      <c r="AR22" s="1109"/>
      <c r="AS22" s="1109"/>
      <c r="AT22" s="1109"/>
      <c r="AU22" s="1109"/>
      <c r="AV22" s="111"/>
      <c r="AW22" s="111"/>
      <c r="AX22" s="111"/>
      <c r="AY22" s="111"/>
      <c r="AZ22" s="111"/>
      <c r="BA22" s="1"/>
    </row>
    <row r="23" spans="1:53" x14ac:dyDescent="0.25">
      <c r="AV23" s="111"/>
      <c r="AW23" s="111"/>
      <c r="AX23" s="111"/>
      <c r="AY23" s="111"/>
      <c r="AZ23" s="111"/>
    </row>
    <row r="24" spans="1:53" ht="21.75" customHeight="1" x14ac:dyDescent="0.3">
      <c r="A24" s="112" t="s">
        <v>111</v>
      </c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10" t="s">
        <v>112</v>
      </c>
      <c r="AB24" s="1110"/>
      <c r="AC24" s="1110"/>
      <c r="AD24" s="1110"/>
      <c r="AE24" s="1110"/>
      <c r="AF24" s="1110"/>
      <c r="AG24" s="1110"/>
      <c r="AH24" s="1110"/>
      <c r="AI24" s="1110"/>
      <c r="AJ24" s="1110"/>
      <c r="AK24" s="1110"/>
      <c r="AL24" s="1110"/>
      <c r="AM24" s="1110"/>
      <c r="AN24" s="112"/>
      <c r="AO24" s="1110" t="s">
        <v>253</v>
      </c>
      <c r="AP24" s="1110"/>
      <c r="AQ24" s="1110"/>
      <c r="AR24" s="1110"/>
      <c r="AS24" s="1110"/>
      <c r="AT24" s="1110"/>
      <c r="AU24" s="1110"/>
      <c r="AV24" s="1110"/>
      <c r="AW24" s="1110"/>
      <c r="AX24" s="1110"/>
      <c r="AY24" s="1110"/>
      <c r="AZ24" s="1110"/>
      <c r="BA24" s="1110"/>
    </row>
    <row r="25" spans="1:53" ht="11.25" customHeight="1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3"/>
    </row>
    <row r="26" spans="1:53" ht="22.5" customHeight="1" x14ac:dyDescent="0.25">
      <c r="A26" s="1092" t="s">
        <v>2</v>
      </c>
      <c r="B26" s="1052"/>
      <c r="C26" s="1093" t="s">
        <v>19</v>
      </c>
      <c r="D26" s="1051"/>
      <c r="E26" s="1051"/>
      <c r="F26" s="1052"/>
      <c r="G26" s="1050" t="s">
        <v>251</v>
      </c>
      <c r="H26" s="1094"/>
      <c r="I26" s="1095"/>
      <c r="J26" s="1050" t="s">
        <v>21</v>
      </c>
      <c r="K26" s="1051"/>
      <c r="L26" s="1051"/>
      <c r="M26" s="1052"/>
      <c r="N26" s="1050" t="s">
        <v>317</v>
      </c>
      <c r="O26" s="1051"/>
      <c r="P26" s="1052"/>
      <c r="Q26" s="1050" t="s">
        <v>252</v>
      </c>
      <c r="R26" s="1079"/>
      <c r="S26" s="1080"/>
      <c r="T26" s="1050" t="s">
        <v>22</v>
      </c>
      <c r="U26" s="1051"/>
      <c r="V26" s="1052"/>
      <c r="W26" s="1050" t="s">
        <v>68</v>
      </c>
      <c r="X26" s="1051"/>
      <c r="Y26" s="1052"/>
      <c r="Z26" s="22"/>
      <c r="AA26" s="1087" t="s">
        <v>69</v>
      </c>
      <c r="AB26" s="1088"/>
      <c r="AC26" s="1088"/>
      <c r="AD26" s="1088"/>
      <c r="AE26" s="1088"/>
      <c r="AF26" s="1074"/>
      <c r="AG26" s="1075"/>
      <c r="AH26" s="1059" t="s">
        <v>82</v>
      </c>
      <c r="AI26" s="1091"/>
      <c r="AJ26" s="1091"/>
      <c r="AK26" s="1042" t="s">
        <v>49</v>
      </c>
      <c r="AL26" s="1043"/>
      <c r="AM26" s="1044"/>
      <c r="AN26" s="114"/>
      <c r="AO26" s="1048" t="s">
        <v>255</v>
      </c>
      <c r="AP26" s="1049"/>
      <c r="AQ26" s="1049"/>
      <c r="AR26" s="1049"/>
      <c r="AS26" s="1050" t="s">
        <v>316</v>
      </c>
      <c r="AT26" s="1051"/>
      <c r="AU26" s="1051"/>
      <c r="AV26" s="1051"/>
      <c r="AW26" s="1052"/>
      <c r="AX26" s="1059" t="s">
        <v>82</v>
      </c>
      <c r="AY26" s="1059"/>
      <c r="AZ26" s="1059"/>
      <c r="BA26" s="1060"/>
    </row>
    <row r="27" spans="1:53" ht="15.75" customHeight="1" x14ac:dyDescent="0.25">
      <c r="A27" s="1053"/>
      <c r="B27" s="1055"/>
      <c r="C27" s="1053"/>
      <c r="D27" s="1054"/>
      <c r="E27" s="1054"/>
      <c r="F27" s="1055"/>
      <c r="G27" s="1096"/>
      <c r="H27" s="1097"/>
      <c r="I27" s="1098"/>
      <c r="J27" s="1053"/>
      <c r="K27" s="1054"/>
      <c r="L27" s="1054"/>
      <c r="M27" s="1055"/>
      <c r="N27" s="1053"/>
      <c r="O27" s="1054"/>
      <c r="P27" s="1055"/>
      <c r="Q27" s="1081"/>
      <c r="R27" s="1082"/>
      <c r="S27" s="1083"/>
      <c r="T27" s="1053"/>
      <c r="U27" s="1054"/>
      <c r="V27" s="1055"/>
      <c r="W27" s="1053"/>
      <c r="X27" s="1054"/>
      <c r="Y27" s="1055"/>
      <c r="Z27" s="22"/>
      <c r="AA27" s="1089"/>
      <c r="AB27" s="1090"/>
      <c r="AC27" s="1090"/>
      <c r="AD27" s="1090"/>
      <c r="AE27" s="1090"/>
      <c r="AF27" s="1077"/>
      <c r="AG27" s="1078"/>
      <c r="AH27" s="1091"/>
      <c r="AI27" s="1091"/>
      <c r="AJ27" s="1091"/>
      <c r="AK27" s="1045"/>
      <c r="AL27" s="1046"/>
      <c r="AM27" s="1047"/>
      <c r="AN27" s="114"/>
      <c r="AO27" s="1049"/>
      <c r="AP27" s="1049"/>
      <c r="AQ27" s="1049"/>
      <c r="AR27" s="1049"/>
      <c r="AS27" s="1053"/>
      <c r="AT27" s="1054"/>
      <c r="AU27" s="1054"/>
      <c r="AV27" s="1054"/>
      <c r="AW27" s="1055"/>
      <c r="AX27" s="1059"/>
      <c r="AY27" s="1059"/>
      <c r="AZ27" s="1059"/>
      <c r="BA27" s="1060"/>
    </row>
    <row r="28" spans="1:53" ht="42" customHeight="1" x14ac:dyDescent="0.25">
      <c r="A28" s="1056"/>
      <c r="B28" s="1058"/>
      <c r="C28" s="1056"/>
      <c r="D28" s="1057"/>
      <c r="E28" s="1057"/>
      <c r="F28" s="1058"/>
      <c r="G28" s="1099"/>
      <c r="H28" s="1100"/>
      <c r="I28" s="1101"/>
      <c r="J28" s="1056"/>
      <c r="K28" s="1057"/>
      <c r="L28" s="1057"/>
      <c r="M28" s="1058"/>
      <c r="N28" s="1056"/>
      <c r="O28" s="1057"/>
      <c r="P28" s="1058"/>
      <c r="Q28" s="1084"/>
      <c r="R28" s="1085"/>
      <c r="S28" s="1086"/>
      <c r="T28" s="1056"/>
      <c r="U28" s="1057"/>
      <c r="V28" s="1058"/>
      <c r="W28" s="1056"/>
      <c r="X28" s="1057"/>
      <c r="Y28" s="1058"/>
      <c r="Z28" s="22"/>
      <c r="AA28" s="1061" t="s">
        <v>104</v>
      </c>
      <c r="AB28" s="1062"/>
      <c r="AC28" s="1062"/>
      <c r="AD28" s="1062"/>
      <c r="AE28" s="1062"/>
      <c r="AF28" s="1008"/>
      <c r="AG28" s="1009"/>
      <c r="AH28" s="1063">
        <v>2</v>
      </c>
      <c r="AI28" s="1064"/>
      <c r="AJ28" s="1065"/>
      <c r="AK28" s="1066" t="s">
        <v>325</v>
      </c>
      <c r="AL28" s="1066"/>
      <c r="AM28" s="1066"/>
      <c r="AN28" s="114"/>
      <c r="AO28" s="1049"/>
      <c r="AP28" s="1049"/>
      <c r="AQ28" s="1049"/>
      <c r="AR28" s="1049"/>
      <c r="AS28" s="1053"/>
      <c r="AT28" s="1054"/>
      <c r="AU28" s="1054"/>
      <c r="AV28" s="1054"/>
      <c r="AW28" s="1055"/>
      <c r="AX28" s="1059"/>
      <c r="AY28" s="1059"/>
      <c r="AZ28" s="1059"/>
      <c r="BA28" s="1060"/>
    </row>
    <row r="29" spans="1:53" ht="26.25" customHeight="1" x14ac:dyDescent="0.3">
      <c r="A29" s="1039">
        <v>1</v>
      </c>
      <c r="B29" s="1040"/>
      <c r="C29" s="1028">
        <f>COUNTIF($B17:$AO17,$B$17)</f>
        <v>18</v>
      </c>
      <c r="D29" s="1033"/>
      <c r="E29" s="1033"/>
      <c r="F29" s="1034"/>
      <c r="G29" s="1028">
        <v>7</v>
      </c>
      <c r="H29" s="1033"/>
      <c r="I29" s="1034"/>
      <c r="J29" s="1028" t="s">
        <v>325</v>
      </c>
      <c r="K29" s="1033"/>
      <c r="L29" s="1033"/>
      <c r="M29" s="1034"/>
      <c r="N29" s="1028"/>
      <c r="O29" s="1033"/>
      <c r="P29" s="1034"/>
      <c r="Q29" s="1038"/>
      <c r="R29" s="1023"/>
      <c r="S29" s="1024"/>
      <c r="T29" s="1028">
        <v>15</v>
      </c>
      <c r="U29" s="1029"/>
      <c r="V29" s="1041"/>
      <c r="W29" s="1028">
        <v>52</v>
      </c>
      <c r="X29" s="1029"/>
      <c r="Y29" s="1030"/>
      <c r="Z29" s="22"/>
      <c r="AA29" s="1073" t="s">
        <v>70</v>
      </c>
      <c r="AB29" s="1074"/>
      <c r="AC29" s="1074"/>
      <c r="AD29" s="1074"/>
      <c r="AE29" s="1074"/>
      <c r="AF29" s="1074"/>
      <c r="AG29" s="1075"/>
      <c r="AH29" s="1066">
        <v>3</v>
      </c>
      <c r="AI29" s="1067"/>
      <c r="AJ29" s="1067"/>
      <c r="AK29" s="1066">
        <v>4</v>
      </c>
      <c r="AL29" s="1067"/>
      <c r="AM29" s="1067"/>
      <c r="AN29" s="114"/>
      <c r="AO29" s="1049"/>
      <c r="AP29" s="1049"/>
      <c r="AQ29" s="1049"/>
      <c r="AR29" s="1049"/>
      <c r="AS29" s="1056"/>
      <c r="AT29" s="1057"/>
      <c r="AU29" s="1057"/>
      <c r="AV29" s="1057"/>
      <c r="AW29" s="1058"/>
      <c r="AX29" s="1059"/>
      <c r="AY29" s="1059"/>
      <c r="AZ29" s="1059"/>
      <c r="BA29" s="1060"/>
    </row>
    <row r="30" spans="1:53" ht="27" customHeight="1" x14ac:dyDescent="0.3">
      <c r="A30" s="1031">
        <v>2</v>
      </c>
      <c r="B30" s="1032"/>
      <c r="C30" s="1028"/>
      <c r="D30" s="1033"/>
      <c r="E30" s="1033"/>
      <c r="F30" s="1034"/>
      <c r="G30" s="1035"/>
      <c r="H30" s="1036"/>
      <c r="I30" s="1037"/>
      <c r="J30" s="1035">
        <v>4</v>
      </c>
      <c r="K30" s="1036"/>
      <c r="L30" s="1036"/>
      <c r="M30" s="1037"/>
      <c r="N30" s="1035">
        <v>11</v>
      </c>
      <c r="O30" s="1036"/>
      <c r="P30" s="1037"/>
      <c r="Q30" s="1022">
        <v>2</v>
      </c>
      <c r="R30" s="1023"/>
      <c r="S30" s="1024"/>
      <c r="T30" s="1035"/>
      <c r="U30" s="1026"/>
      <c r="V30" s="1027"/>
      <c r="W30" s="1028">
        <f t="shared" ref="W30" si="0">C30+G30+J30+N30+Q30+T30</f>
        <v>17</v>
      </c>
      <c r="X30" s="1029"/>
      <c r="Y30" s="1030"/>
      <c r="Z30" s="22"/>
      <c r="AA30" s="1076"/>
      <c r="AB30" s="1077"/>
      <c r="AC30" s="1077"/>
      <c r="AD30" s="1077"/>
      <c r="AE30" s="1077"/>
      <c r="AF30" s="1077"/>
      <c r="AG30" s="1078"/>
      <c r="AH30" s="1067"/>
      <c r="AI30" s="1067"/>
      <c r="AJ30" s="1067"/>
      <c r="AK30" s="1067"/>
      <c r="AL30" s="1067"/>
      <c r="AM30" s="1067"/>
      <c r="AN30" s="114"/>
      <c r="AO30" s="1066">
        <v>1</v>
      </c>
      <c r="AP30" s="1066"/>
      <c r="AQ30" s="1066"/>
      <c r="AR30" s="1066"/>
      <c r="AS30" s="1068" t="s">
        <v>113</v>
      </c>
      <c r="AT30" s="1068"/>
      <c r="AU30" s="1068"/>
      <c r="AV30" s="1068"/>
      <c r="AW30" s="1068"/>
      <c r="AX30" s="1069">
        <v>3</v>
      </c>
      <c r="AY30" s="1069"/>
      <c r="AZ30" s="1069"/>
      <c r="BA30" s="1069"/>
    </row>
    <row r="31" spans="1:53" ht="21.75" customHeight="1" x14ac:dyDescent="0.3">
      <c r="A31" s="1031"/>
      <c r="B31" s="1032"/>
      <c r="C31" s="1028"/>
      <c r="D31" s="1033"/>
      <c r="E31" s="1033"/>
      <c r="F31" s="1034"/>
      <c r="G31" s="1035"/>
      <c r="H31" s="1036"/>
      <c r="I31" s="1037"/>
      <c r="J31" s="1035"/>
      <c r="K31" s="1036"/>
      <c r="L31" s="1036"/>
      <c r="M31" s="1037"/>
      <c r="N31" s="1035"/>
      <c r="O31" s="1036"/>
      <c r="P31" s="1037"/>
      <c r="Q31" s="1038"/>
      <c r="R31" s="1023"/>
      <c r="S31" s="1024"/>
      <c r="T31" s="1035"/>
      <c r="U31" s="1026"/>
      <c r="V31" s="1027"/>
      <c r="W31" s="1028"/>
      <c r="X31" s="1029"/>
      <c r="Y31" s="1030"/>
      <c r="Z31" s="22"/>
      <c r="AA31" s="1073"/>
      <c r="AB31" s="1074"/>
      <c r="AC31" s="1074"/>
      <c r="AD31" s="1074"/>
      <c r="AE31" s="1074"/>
      <c r="AF31" s="1074"/>
      <c r="AG31" s="1075"/>
      <c r="AH31" s="1066"/>
      <c r="AI31" s="1067"/>
      <c r="AJ31" s="1067"/>
      <c r="AK31" s="1066"/>
      <c r="AL31" s="1067"/>
      <c r="AM31" s="1067"/>
      <c r="AN31" s="114"/>
      <c r="AO31" s="1066"/>
      <c r="AP31" s="1066"/>
      <c r="AQ31" s="1066"/>
      <c r="AR31" s="1066"/>
      <c r="AS31" s="1068"/>
      <c r="AT31" s="1068"/>
      <c r="AU31" s="1068"/>
      <c r="AV31" s="1068"/>
      <c r="AW31" s="1068"/>
      <c r="AX31" s="1069"/>
      <c r="AY31" s="1069"/>
      <c r="AZ31" s="1069"/>
      <c r="BA31" s="1069"/>
    </row>
    <row r="32" spans="1:53" ht="25.5" customHeight="1" x14ac:dyDescent="0.3">
      <c r="A32" s="1031"/>
      <c r="B32" s="1032"/>
      <c r="C32" s="1028"/>
      <c r="D32" s="1033"/>
      <c r="E32" s="1033"/>
      <c r="F32" s="1034"/>
      <c r="G32" s="1035"/>
      <c r="H32" s="1036"/>
      <c r="I32" s="1037"/>
      <c r="J32" s="1035"/>
      <c r="K32" s="1036"/>
      <c r="L32" s="1036"/>
      <c r="M32" s="1037"/>
      <c r="N32" s="1035"/>
      <c r="O32" s="1036"/>
      <c r="P32" s="1037"/>
      <c r="Q32" s="1022"/>
      <c r="R32" s="1023"/>
      <c r="S32" s="1024"/>
      <c r="T32" s="1025"/>
      <c r="U32" s="1026"/>
      <c r="V32" s="1027"/>
      <c r="W32" s="1028"/>
      <c r="X32" s="1029"/>
      <c r="Y32" s="1030"/>
      <c r="Z32" s="22"/>
      <c r="AA32" s="1076"/>
      <c r="AB32" s="1077"/>
      <c r="AC32" s="1077"/>
      <c r="AD32" s="1077"/>
      <c r="AE32" s="1077"/>
      <c r="AF32" s="1077"/>
      <c r="AG32" s="1078"/>
      <c r="AH32" s="1067"/>
      <c r="AI32" s="1067"/>
      <c r="AJ32" s="1067"/>
      <c r="AK32" s="1067"/>
      <c r="AL32" s="1067"/>
      <c r="AM32" s="1067"/>
      <c r="AN32" s="115"/>
      <c r="AO32" s="1066"/>
      <c r="AP32" s="1066"/>
      <c r="AQ32" s="1066"/>
      <c r="AR32" s="1066"/>
      <c r="AS32" s="1068"/>
      <c r="AT32" s="1068"/>
      <c r="AU32" s="1068"/>
      <c r="AV32" s="1068"/>
      <c r="AW32" s="1068"/>
      <c r="AX32" s="1069"/>
      <c r="AY32" s="1069"/>
      <c r="AZ32" s="1069"/>
      <c r="BA32" s="1069"/>
    </row>
    <row r="33" spans="1:53" ht="34.5" customHeight="1" x14ac:dyDescent="0.25">
      <c r="A33" s="1013" t="s">
        <v>24</v>
      </c>
      <c r="B33" s="1014"/>
      <c r="C33" s="1015">
        <f>SUM(C29:F32)</f>
        <v>18</v>
      </c>
      <c r="D33" s="1016"/>
      <c r="E33" s="1016"/>
      <c r="F33" s="1017"/>
      <c r="G33" s="1004">
        <f>SUM(G29:I32)</f>
        <v>7</v>
      </c>
      <c r="H33" s="1018"/>
      <c r="I33" s="1014"/>
      <c r="J33" s="1019">
        <f>SUM(J29:M32)</f>
        <v>4</v>
      </c>
      <c r="K33" s="1020"/>
      <c r="L33" s="1020"/>
      <c r="M33" s="1021"/>
      <c r="N33" s="1019">
        <f>SUM(N29:P32)</f>
        <v>11</v>
      </c>
      <c r="O33" s="1020"/>
      <c r="P33" s="1021"/>
      <c r="Q33" s="1001">
        <f>SUM(Q29:S32)</f>
        <v>2</v>
      </c>
      <c r="R33" s="1002"/>
      <c r="S33" s="1003"/>
      <c r="T33" s="1004">
        <f>SUM(T29:V32)</f>
        <v>15</v>
      </c>
      <c r="U33" s="1005"/>
      <c r="V33" s="1006"/>
      <c r="W33" s="1004">
        <f>SUM(W29:Y32)</f>
        <v>69</v>
      </c>
      <c r="X33" s="1005"/>
      <c r="Y33" s="1006"/>
      <c r="Z33" s="22"/>
      <c r="AA33" s="1007"/>
      <c r="AB33" s="1008"/>
      <c r="AC33" s="1008"/>
      <c r="AD33" s="1008"/>
      <c r="AE33" s="1008"/>
      <c r="AF33" s="1008"/>
      <c r="AG33" s="1009"/>
      <c r="AH33" s="1010"/>
      <c r="AI33" s="1011"/>
      <c r="AJ33" s="1012"/>
      <c r="AK33" s="1070"/>
      <c r="AL33" s="1071"/>
      <c r="AM33" s="1072"/>
      <c r="AN33" s="23"/>
      <c r="AO33" s="1066"/>
      <c r="AP33" s="1066"/>
      <c r="AQ33" s="1066"/>
      <c r="AR33" s="1066"/>
      <c r="AS33" s="1068"/>
      <c r="AT33" s="1068"/>
      <c r="AU33" s="1068"/>
      <c r="AV33" s="1068"/>
      <c r="AW33" s="1068"/>
      <c r="AX33" s="1069"/>
      <c r="AY33" s="1069"/>
      <c r="AZ33" s="1069"/>
      <c r="BA33" s="1069"/>
    </row>
    <row r="34" spans="1:53" ht="20.25" customHeight="1" x14ac:dyDescent="0.3">
      <c r="A34" s="1000" t="s">
        <v>326</v>
      </c>
    </row>
  </sheetData>
  <sheetProtection selectLockedCells="1" selectUnlockedCells="1"/>
  <mergeCells count="104">
    <mergeCell ref="P8:AL8"/>
    <mergeCell ref="AN8:BA10"/>
    <mergeCell ref="P9:AL9"/>
    <mergeCell ref="P10:AM10"/>
    <mergeCell ref="P11:AM11"/>
    <mergeCell ref="A13:BA13"/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  <mergeCell ref="AO15:AR15"/>
    <mergeCell ref="AS15:AW15"/>
    <mergeCell ref="AX15:BA15"/>
    <mergeCell ref="A22:AU22"/>
    <mergeCell ref="AA24:AM24"/>
    <mergeCell ref="AO24:BA24"/>
    <mergeCell ref="S15:W15"/>
    <mergeCell ref="X15:AA15"/>
    <mergeCell ref="AB15:AE15"/>
    <mergeCell ref="AF15:AI15"/>
    <mergeCell ref="AJ15:AN15"/>
    <mergeCell ref="A15:A16"/>
    <mergeCell ref="B15:E15"/>
    <mergeCell ref="F15:I15"/>
    <mergeCell ref="J15:M15"/>
    <mergeCell ref="N15:R15"/>
    <mergeCell ref="Q26:S28"/>
    <mergeCell ref="T26:V28"/>
    <mergeCell ref="W26:Y28"/>
    <mergeCell ref="AA26:AG27"/>
    <mergeCell ref="AH26:AJ27"/>
    <mergeCell ref="A26:B28"/>
    <mergeCell ref="C26:F28"/>
    <mergeCell ref="G26:I28"/>
    <mergeCell ref="J26:M28"/>
    <mergeCell ref="N26:P28"/>
    <mergeCell ref="AK26:AM27"/>
    <mergeCell ref="AO26:AR29"/>
    <mergeCell ref="AS26:AW29"/>
    <mergeCell ref="AX26:BA29"/>
    <mergeCell ref="AA28:AG28"/>
    <mergeCell ref="AH28:AJ28"/>
    <mergeCell ref="AK28:AM28"/>
    <mergeCell ref="AK29:AM30"/>
    <mergeCell ref="AO30:AR33"/>
    <mergeCell ref="AS30:AW33"/>
    <mergeCell ref="AX30:BA33"/>
    <mergeCell ref="AK31:AM32"/>
    <mergeCell ref="AK33:AM33"/>
    <mergeCell ref="AH29:AJ30"/>
    <mergeCell ref="AA29:AG30"/>
    <mergeCell ref="AH31:AJ32"/>
    <mergeCell ref="AA31:AG32"/>
    <mergeCell ref="Q30:S30"/>
    <mergeCell ref="T30:V30"/>
    <mergeCell ref="W30:Y30"/>
    <mergeCell ref="A29:B29"/>
    <mergeCell ref="C29:F29"/>
    <mergeCell ref="G29:I29"/>
    <mergeCell ref="J29:M29"/>
    <mergeCell ref="N29:P29"/>
    <mergeCell ref="A30:B30"/>
    <mergeCell ref="C30:F30"/>
    <mergeCell ref="G30:I30"/>
    <mergeCell ref="J30:M30"/>
    <mergeCell ref="N30:P30"/>
    <mergeCell ref="Q29:S29"/>
    <mergeCell ref="T29:V29"/>
    <mergeCell ref="W29:Y29"/>
    <mergeCell ref="Q32:S32"/>
    <mergeCell ref="T32:V32"/>
    <mergeCell ref="W32:Y32"/>
    <mergeCell ref="A31:B31"/>
    <mergeCell ref="C31:F31"/>
    <mergeCell ref="G31:I31"/>
    <mergeCell ref="J31:M31"/>
    <mergeCell ref="N31:P31"/>
    <mergeCell ref="A32:B32"/>
    <mergeCell ref="C32:F32"/>
    <mergeCell ref="G32:I32"/>
    <mergeCell ref="J32:M32"/>
    <mergeCell ref="N32:P32"/>
    <mergeCell ref="Q31:S31"/>
    <mergeCell ref="T31:V31"/>
    <mergeCell ref="W31:Y31"/>
    <mergeCell ref="Q33:S33"/>
    <mergeCell ref="T33:V33"/>
    <mergeCell ref="W33:Y33"/>
    <mergeCell ref="AA33:AG33"/>
    <mergeCell ref="AH33:AJ33"/>
    <mergeCell ref="A33:B33"/>
    <mergeCell ref="C33:F33"/>
    <mergeCell ref="G33:I33"/>
    <mergeCell ref="J33:M33"/>
    <mergeCell ref="N33:P33"/>
  </mergeCells>
  <phoneticPr fontId="12" type="noConversion"/>
  <pageMargins left="0.70866141732283472" right="0.70866141732283472" top="0.39370078740157483" bottom="0.39370078740157483" header="0.31496062992125984" footer="0.31496062992125984"/>
  <pageSetup paperSize="9" scale="42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3"/>
  <sheetViews>
    <sheetView view="pageBreakPreview" topLeftCell="A22" zoomScale="75" zoomScaleNormal="50" zoomScaleSheetLayoutView="75" workbookViewId="0">
      <selection activeCell="I11" sqref="I11"/>
    </sheetView>
  </sheetViews>
  <sheetFormatPr defaultRowHeight="15.75" x14ac:dyDescent="0.2"/>
  <cols>
    <col min="1" max="1" width="11.28515625" style="346" customWidth="1"/>
    <col min="2" max="2" width="47.28515625" style="347" customWidth="1"/>
    <col min="3" max="3" width="6.7109375" style="348" customWidth="1"/>
    <col min="4" max="4" width="12" style="349" customWidth="1"/>
    <col min="5" max="5" width="7.28515625" style="349" customWidth="1"/>
    <col min="6" max="6" width="6.42578125" style="348" customWidth="1"/>
    <col min="7" max="7" width="7.42578125" style="348" customWidth="1"/>
    <col min="8" max="8" width="9.85546875" style="348" customWidth="1"/>
    <col min="9" max="9" width="8.7109375" style="347" customWidth="1"/>
    <col min="10" max="10" width="8" style="347" customWidth="1"/>
    <col min="11" max="11" width="5.85546875" style="347" customWidth="1"/>
    <col min="12" max="12" width="7.85546875" style="347" customWidth="1"/>
    <col min="13" max="13" width="8.85546875" style="347" customWidth="1"/>
    <col min="14" max="14" width="7.7109375" style="347" customWidth="1"/>
    <col min="15" max="15" width="6.140625" style="347" hidden="1" customWidth="1"/>
    <col min="16" max="16" width="8.140625" style="347" customWidth="1"/>
    <col min="17" max="18" width="6.42578125" style="347" customWidth="1"/>
    <col min="19" max="19" width="6.5703125" style="347" customWidth="1"/>
    <col min="20" max="20" width="6.28515625" style="347" customWidth="1"/>
    <col min="21" max="21" width="5.5703125" style="347" customWidth="1"/>
    <col min="22" max="22" width="5.7109375" style="347" customWidth="1"/>
    <col min="23" max="27" width="0" style="193" hidden="1" customWidth="1"/>
    <col min="28" max="16384" width="9.140625" style="193"/>
  </cols>
  <sheetData>
    <row r="1" spans="1:27" s="139" customFormat="1" ht="18.75" thickBot="1" x14ac:dyDescent="0.25">
      <c r="A1" s="1408" t="s">
        <v>121</v>
      </c>
      <c r="B1" s="1409"/>
      <c r="C1" s="1409"/>
      <c r="D1" s="1409"/>
      <c r="E1" s="1409"/>
      <c r="F1" s="1409"/>
      <c r="G1" s="1409"/>
      <c r="H1" s="1409"/>
      <c r="I1" s="1409"/>
      <c r="J1" s="1409"/>
      <c r="K1" s="1409"/>
      <c r="L1" s="1409"/>
      <c r="M1" s="1409"/>
      <c r="N1" s="1409"/>
      <c r="O1" s="1409"/>
      <c r="P1" s="1409"/>
      <c r="Q1" s="1409"/>
      <c r="R1" s="1409"/>
      <c r="S1" s="1409"/>
      <c r="T1" s="1409"/>
      <c r="U1" s="1409"/>
      <c r="V1" s="1410"/>
    </row>
    <row r="2" spans="1:27" s="139" customFormat="1" x14ac:dyDescent="0.2">
      <c r="A2" s="1328" t="s">
        <v>122</v>
      </c>
      <c r="B2" s="1331" t="s">
        <v>202</v>
      </c>
      <c r="C2" s="1334" t="s">
        <v>81</v>
      </c>
      <c r="D2" s="1335"/>
      <c r="E2" s="1335"/>
      <c r="F2" s="1336"/>
      <c r="G2" s="1337" t="s">
        <v>123</v>
      </c>
      <c r="H2" s="1340" t="s">
        <v>124</v>
      </c>
      <c r="I2" s="1341"/>
      <c r="J2" s="1341"/>
      <c r="K2" s="1341"/>
      <c r="L2" s="1341"/>
      <c r="M2" s="1342"/>
      <c r="N2" s="1343" t="s">
        <v>176</v>
      </c>
      <c r="O2" s="1171"/>
      <c r="P2" s="1171"/>
      <c r="Q2" s="1171"/>
      <c r="R2" s="1171"/>
      <c r="S2" s="1171"/>
      <c r="T2" s="1171"/>
      <c r="U2" s="1171"/>
      <c r="V2" s="1172"/>
    </row>
    <row r="3" spans="1:27" s="139" customFormat="1" ht="16.5" thickBot="1" x14ac:dyDescent="0.25">
      <c r="A3" s="1329"/>
      <c r="B3" s="1332"/>
      <c r="C3" s="1344" t="s">
        <v>29</v>
      </c>
      <c r="D3" s="1317" t="s">
        <v>30</v>
      </c>
      <c r="E3" s="1346" t="s">
        <v>54</v>
      </c>
      <c r="F3" s="1347"/>
      <c r="G3" s="1338"/>
      <c r="H3" s="1307" t="s">
        <v>28</v>
      </c>
      <c r="I3" s="1310" t="s">
        <v>125</v>
      </c>
      <c r="J3" s="1311"/>
      <c r="K3" s="1311"/>
      <c r="L3" s="1312"/>
      <c r="M3" s="1313" t="s">
        <v>126</v>
      </c>
      <c r="N3" s="1173"/>
      <c r="O3" s="1174"/>
      <c r="P3" s="1174"/>
      <c r="Q3" s="1174"/>
      <c r="R3" s="1174"/>
      <c r="S3" s="1174"/>
      <c r="T3" s="1174"/>
      <c r="U3" s="1174"/>
      <c r="V3" s="1175"/>
    </row>
    <row r="4" spans="1:27" s="139" customFormat="1" x14ac:dyDescent="0.2">
      <c r="A4" s="1329"/>
      <c r="B4" s="1332"/>
      <c r="C4" s="1344"/>
      <c r="D4" s="1317"/>
      <c r="E4" s="1317" t="s">
        <v>55</v>
      </c>
      <c r="F4" s="1319" t="s">
        <v>56</v>
      </c>
      <c r="G4" s="1338"/>
      <c r="H4" s="1308"/>
      <c r="I4" s="1321" t="s">
        <v>24</v>
      </c>
      <c r="J4" s="1321" t="s">
        <v>31</v>
      </c>
      <c r="K4" s="1321" t="s">
        <v>127</v>
      </c>
      <c r="L4" s="1321" t="s">
        <v>128</v>
      </c>
      <c r="M4" s="1314"/>
      <c r="N4" s="1204" t="s">
        <v>64</v>
      </c>
      <c r="O4" s="1324"/>
      <c r="P4" s="1205"/>
      <c r="Q4" s="1204" t="s">
        <v>72</v>
      </c>
      <c r="R4" s="1205"/>
      <c r="S4" s="1204"/>
      <c r="T4" s="1205"/>
      <c r="U4" s="1204"/>
      <c r="V4" s="1205"/>
    </row>
    <row r="5" spans="1:27" s="139" customFormat="1" ht="16.5" thickBot="1" x14ac:dyDescent="0.25">
      <c r="A5" s="1329"/>
      <c r="B5" s="1332"/>
      <c r="C5" s="1344"/>
      <c r="D5" s="1317"/>
      <c r="E5" s="1317"/>
      <c r="F5" s="1319"/>
      <c r="G5" s="1338"/>
      <c r="H5" s="1308"/>
      <c r="I5" s="1322"/>
      <c r="J5" s="1322"/>
      <c r="K5" s="1322"/>
      <c r="L5" s="1322"/>
      <c r="M5" s="1314"/>
      <c r="N5" s="140">
        <v>1</v>
      </c>
      <c r="O5" s="141"/>
      <c r="P5" s="142" t="s">
        <v>80</v>
      </c>
      <c r="Q5" s="140">
        <v>3</v>
      </c>
      <c r="R5" s="143"/>
      <c r="S5" s="144"/>
      <c r="T5" s="143"/>
      <c r="U5" s="140"/>
      <c r="V5" s="143"/>
    </row>
    <row r="6" spans="1:27" s="139" customFormat="1" ht="16.5" thickBot="1" x14ac:dyDescent="0.25">
      <c r="A6" s="1329"/>
      <c r="B6" s="1332"/>
      <c r="C6" s="1344"/>
      <c r="D6" s="1317"/>
      <c r="E6" s="1317"/>
      <c r="F6" s="1319"/>
      <c r="G6" s="1338"/>
      <c r="H6" s="1308"/>
      <c r="I6" s="1322"/>
      <c r="J6" s="1322"/>
      <c r="K6" s="1322"/>
      <c r="L6" s="1322"/>
      <c r="M6" s="1315"/>
      <c r="N6" s="1206" t="s">
        <v>129</v>
      </c>
      <c r="O6" s="1207"/>
      <c r="P6" s="1208"/>
      <c r="Q6" s="1208"/>
      <c r="R6" s="1208"/>
      <c r="S6" s="1208"/>
      <c r="T6" s="1208"/>
      <c r="U6" s="1208"/>
      <c r="V6" s="1209"/>
    </row>
    <row r="7" spans="1:27" s="139" customFormat="1" ht="16.5" thickBot="1" x14ac:dyDescent="0.25">
      <c r="A7" s="1330"/>
      <c r="B7" s="1333"/>
      <c r="C7" s="1345"/>
      <c r="D7" s="1318"/>
      <c r="E7" s="1318"/>
      <c r="F7" s="1320"/>
      <c r="G7" s="1339"/>
      <c r="H7" s="1309"/>
      <c r="I7" s="1323"/>
      <c r="J7" s="1323"/>
      <c r="K7" s="1323"/>
      <c r="L7" s="1323"/>
      <c r="M7" s="1316"/>
      <c r="N7" s="145">
        <v>15</v>
      </c>
      <c r="O7" s="146"/>
      <c r="P7" s="147">
        <v>9</v>
      </c>
      <c r="Q7" s="145">
        <v>17</v>
      </c>
      <c r="R7" s="147"/>
      <c r="S7" s="145"/>
      <c r="T7" s="147"/>
      <c r="U7" s="145"/>
      <c r="V7" s="147"/>
    </row>
    <row r="8" spans="1:27" s="139" customFormat="1" ht="16.5" thickBot="1" x14ac:dyDescent="0.25">
      <c r="A8" s="148">
        <v>1</v>
      </c>
      <c r="B8" s="149">
        <v>2</v>
      </c>
      <c r="C8" s="150">
        <v>3</v>
      </c>
      <c r="D8" s="148">
        <v>4</v>
      </c>
      <c r="E8" s="148">
        <v>5</v>
      </c>
      <c r="F8" s="148">
        <v>6</v>
      </c>
      <c r="G8" s="148">
        <v>7</v>
      </c>
      <c r="H8" s="148">
        <v>8</v>
      </c>
      <c r="I8" s="148">
        <v>9</v>
      </c>
      <c r="J8" s="148">
        <v>10</v>
      </c>
      <c r="K8" s="148">
        <v>11</v>
      </c>
      <c r="L8" s="148">
        <v>12</v>
      </c>
      <c r="M8" s="151">
        <v>13</v>
      </c>
      <c r="N8" s="145">
        <v>14</v>
      </c>
      <c r="O8" s="152"/>
      <c r="P8" s="145">
        <v>16</v>
      </c>
      <c r="Q8" s="152">
        <v>17</v>
      </c>
      <c r="R8" s="145">
        <v>18</v>
      </c>
      <c r="S8" s="152">
        <v>19</v>
      </c>
      <c r="T8" s="145">
        <v>20</v>
      </c>
      <c r="U8" s="152">
        <v>21</v>
      </c>
      <c r="V8" s="149">
        <v>22</v>
      </c>
      <c r="W8" s="153">
        <v>22</v>
      </c>
      <c r="X8" s="151">
        <v>23</v>
      </c>
      <c r="Y8" s="148">
        <v>24</v>
      </c>
      <c r="Z8" s="151">
        <v>25</v>
      </c>
      <c r="AA8" s="148">
        <v>26</v>
      </c>
    </row>
    <row r="9" spans="1:27" s="139" customFormat="1" ht="27" customHeight="1" thickBot="1" x14ac:dyDescent="0.25">
      <c r="A9" s="1182" t="s">
        <v>130</v>
      </c>
      <c r="B9" s="1183"/>
      <c r="C9" s="1184"/>
      <c r="D9" s="1184"/>
      <c r="E9" s="1184"/>
      <c r="F9" s="1184"/>
      <c r="G9" s="1184"/>
      <c r="H9" s="1184"/>
      <c r="I9" s="1184"/>
      <c r="J9" s="1184"/>
      <c r="K9" s="1184"/>
      <c r="L9" s="1184"/>
      <c r="M9" s="1184"/>
      <c r="N9" s="1183"/>
      <c r="O9" s="1183"/>
      <c r="P9" s="1183"/>
      <c r="Q9" s="1183"/>
      <c r="R9" s="1183"/>
      <c r="S9" s="1183"/>
      <c r="T9" s="1183"/>
      <c r="U9" s="1183"/>
      <c r="V9" s="1185"/>
    </row>
    <row r="10" spans="1:27" s="139" customFormat="1" ht="16.5" thickBot="1" x14ac:dyDescent="0.25">
      <c r="A10" s="1213" t="s">
        <v>131</v>
      </c>
      <c r="B10" s="1214"/>
      <c r="C10" s="1214"/>
      <c r="D10" s="1214"/>
      <c r="E10" s="1214"/>
      <c r="F10" s="1214"/>
      <c r="G10" s="1214"/>
      <c r="H10" s="1214"/>
      <c r="I10" s="1214"/>
      <c r="J10" s="1214"/>
      <c r="K10" s="1214"/>
      <c r="L10" s="1214"/>
      <c r="M10" s="1214"/>
      <c r="N10" s="1214"/>
      <c r="O10" s="1214"/>
      <c r="P10" s="1214"/>
      <c r="Q10" s="1214"/>
      <c r="R10" s="1214"/>
      <c r="S10" s="1214"/>
      <c r="T10" s="1214"/>
      <c r="U10" s="1214"/>
      <c r="V10" s="1215"/>
    </row>
    <row r="11" spans="1:27" s="393" customFormat="1" x14ac:dyDescent="0.2">
      <c r="A11" s="380" t="s">
        <v>73</v>
      </c>
      <c r="B11" s="381" t="s">
        <v>71</v>
      </c>
      <c r="C11" s="382"/>
      <c r="D11" s="383" t="s">
        <v>150</v>
      </c>
      <c r="E11" s="383"/>
      <c r="F11" s="384"/>
      <c r="G11" s="385">
        <f>'Менеджмент (заоч)'!D10</f>
        <v>5</v>
      </c>
      <c r="H11" s="385">
        <f>'Менеджмент (заоч)'!E10</f>
        <v>150</v>
      </c>
      <c r="I11" s="385">
        <f>'Менеджмент (заоч)'!F10</f>
        <v>4</v>
      </c>
      <c r="J11" s="386" t="str">
        <f>'Менеджмент (заоч)'!O10</f>
        <v>4/0</v>
      </c>
      <c r="K11" s="386"/>
      <c r="L11" s="386"/>
      <c r="M11" s="387">
        <f>H11-I11</f>
        <v>146</v>
      </c>
      <c r="N11" s="388" t="s">
        <v>207</v>
      </c>
      <c r="O11" s="389"/>
      <c r="P11" s="390"/>
      <c r="Q11" s="391"/>
      <c r="R11" s="392"/>
      <c r="S11" s="388"/>
      <c r="T11" s="392"/>
      <c r="U11" s="388"/>
      <c r="V11" s="390"/>
    </row>
    <row r="12" spans="1:27" s="393" customFormat="1" ht="31.5" x14ac:dyDescent="0.2">
      <c r="A12" s="394" t="s">
        <v>177</v>
      </c>
      <c r="B12" s="395" t="s">
        <v>120</v>
      </c>
      <c r="C12" s="396"/>
      <c r="D12" s="397" t="s">
        <v>178</v>
      </c>
      <c r="E12" s="397"/>
      <c r="F12" s="398"/>
      <c r="G12" s="399">
        <f>'Менеджмент (заоч)'!D11</f>
        <v>4</v>
      </c>
      <c r="H12" s="399">
        <f>'Менеджмент (заоч)'!E11</f>
        <v>120</v>
      </c>
      <c r="I12" s="399">
        <f>'Менеджмент (заоч)'!F11</f>
        <v>4</v>
      </c>
      <c r="J12" s="400"/>
      <c r="K12" s="400"/>
      <c r="L12" s="400" t="str">
        <f>'Менеджмент (заоч)'!Q11</f>
        <v>4/0</v>
      </c>
      <c r="M12" s="401">
        <f>H12-I12</f>
        <v>116</v>
      </c>
      <c r="N12" s="402" t="s">
        <v>207</v>
      </c>
      <c r="O12" s="403"/>
      <c r="P12" s="404"/>
      <c r="Q12" s="405"/>
      <c r="R12" s="406"/>
      <c r="S12" s="402"/>
      <c r="T12" s="406"/>
      <c r="U12" s="402"/>
      <c r="V12" s="404"/>
    </row>
    <row r="13" spans="1:27" s="393" customFormat="1" ht="32.25" thickBot="1" x14ac:dyDescent="0.25">
      <c r="A13" s="394" t="s">
        <v>179</v>
      </c>
      <c r="B13" s="395" t="s">
        <v>162</v>
      </c>
      <c r="C13" s="396"/>
      <c r="D13" s="397" t="s">
        <v>180</v>
      </c>
      <c r="E13" s="397"/>
      <c r="F13" s="398"/>
      <c r="G13" s="399">
        <f>'Менеджмент (заоч)'!D33</f>
        <v>4</v>
      </c>
      <c r="H13" s="399">
        <f>'Менеджмент (заоч)'!E33</f>
        <v>120</v>
      </c>
      <c r="I13" s="399">
        <f>'Менеджмент (заоч)'!F33</f>
        <v>8</v>
      </c>
      <c r="J13" s="400" t="str">
        <f>'Менеджмент (заоч)'!O33</f>
        <v>6/0</v>
      </c>
      <c r="K13" s="400"/>
      <c r="L13" s="400" t="str">
        <f>'Менеджмент (заоч)'!Q33</f>
        <v>2/0</v>
      </c>
      <c r="M13" s="401">
        <f>H13-I13</f>
        <v>112</v>
      </c>
      <c r="N13" s="402"/>
      <c r="O13" s="403"/>
      <c r="P13" s="404" t="s">
        <v>217</v>
      </c>
      <c r="Q13" s="405"/>
      <c r="R13" s="406"/>
      <c r="S13" s="402"/>
      <c r="T13" s="406"/>
      <c r="U13" s="402"/>
      <c r="V13" s="404"/>
    </row>
    <row r="14" spans="1:27" s="139" customFormat="1" ht="16.5" thickBot="1" x14ac:dyDescent="0.25">
      <c r="A14" s="1216" t="s">
        <v>32</v>
      </c>
      <c r="B14" s="1217"/>
      <c r="C14" s="359"/>
      <c r="D14" s="187"/>
      <c r="E14" s="358"/>
      <c r="F14" s="358"/>
      <c r="G14" s="189">
        <f>SUM(G11:G13)</f>
        <v>13</v>
      </c>
      <c r="H14" s="189">
        <f t="shared" ref="H14:I14" si="0">SUM(H11:H13)</f>
        <v>390</v>
      </c>
      <c r="I14" s="189">
        <f t="shared" si="0"/>
        <v>16</v>
      </c>
      <c r="J14" s="190" t="s">
        <v>218</v>
      </c>
      <c r="K14" s="190"/>
      <c r="L14" s="190" t="s">
        <v>215</v>
      </c>
      <c r="M14" s="190">
        <f>SUM(M11:M13)</f>
        <v>374</v>
      </c>
      <c r="N14" s="190" t="s">
        <v>217</v>
      </c>
      <c r="O14" s="190"/>
      <c r="P14" s="190" t="s">
        <v>217</v>
      </c>
      <c r="Q14" s="190">
        <f t="shared" ref="Q14:V14" si="1">SUM(Q11:Q13)</f>
        <v>0</v>
      </c>
      <c r="R14" s="190">
        <f t="shared" si="1"/>
        <v>0</v>
      </c>
      <c r="S14" s="190">
        <f t="shared" si="1"/>
        <v>0</v>
      </c>
      <c r="T14" s="190">
        <f t="shared" si="1"/>
        <v>0</v>
      </c>
      <c r="U14" s="190">
        <f t="shared" si="1"/>
        <v>0</v>
      </c>
      <c r="V14" s="190">
        <f t="shared" si="1"/>
        <v>0</v>
      </c>
      <c r="W14" s="191" t="e">
        <f>SUM(#REF!)+#REF!+W11</f>
        <v>#REF!</v>
      </c>
      <c r="X14" s="192" t="e">
        <f>SUM(#REF!)+#REF!+X11</f>
        <v>#REF!</v>
      </c>
      <c r="Y14" s="192" t="e">
        <f>SUM(#REF!)+#REF!+Y11</f>
        <v>#REF!</v>
      </c>
      <c r="Z14" s="192" t="e">
        <f>SUM(#REF!)+#REF!+Z11</f>
        <v>#REF!</v>
      </c>
      <c r="AA14" s="192" t="e">
        <f>SUM(#REF!)+#REF!+AA11</f>
        <v>#REF!</v>
      </c>
    </row>
    <row r="15" spans="1:27" ht="16.5" customHeight="1" thickBot="1" x14ac:dyDescent="0.25">
      <c r="A15" s="1218" t="s">
        <v>132</v>
      </c>
      <c r="B15" s="1219"/>
      <c r="C15" s="1219"/>
      <c r="D15" s="1219"/>
      <c r="E15" s="1219"/>
      <c r="F15" s="1219"/>
      <c r="G15" s="1219"/>
      <c r="H15" s="1219"/>
      <c r="I15" s="1219"/>
      <c r="J15" s="1219"/>
      <c r="K15" s="1219"/>
      <c r="L15" s="1219"/>
      <c r="M15" s="1219"/>
      <c r="N15" s="1220"/>
      <c r="O15" s="1220"/>
      <c r="P15" s="1220"/>
      <c r="Q15" s="1220"/>
      <c r="R15" s="1220"/>
      <c r="S15" s="1220"/>
      <c r="T15" s="1220"/>
      <c r="U15" s="1220"/>
      <c r="V15" s="1221"/>
    </row>
    <row r="16" spans="1:27" s="420" customFormat="1" ht="32.25" thickBot="1" x14ac:dyDescent="0.25">
      <c r="A16" s="407" t="s">
        <v>133</v>
      </c>
      <c r="B16" s="408" t="s">
        <v>173</v>
      </c>
      <c r="C16" s="409">
        <v>1</v>
      </c>
      <c r="D16" s="410"/>
      <c r="E16" s="411"/>
      <c r="F16" s="412"/>
      <c r="G16" s="413">
        <f>'Менеджмент (заоч)'!D13</f>
        <v>5</v>
      </c>
      <c r="H16" s="413">
        <f>'Менеджмент (заоч)'!E13</f>
        <v>150</v>
      </c>
      <c r="I16" s="413">
        <f>'Менеджмент (заоч)'!F13</f>
        <v>12</v>
      </c>
      <c r="J16" s="383" t="str">
        <f>'Менеджмент (заоч)'!O13</f>
        <v>4/4</v>
      </c>
      <c r="K16" s="383"/>
      <c r="L16" s="383" t="str">
        <f>'Менеджмент (заоч)'!Q13</f>
        <v>4/0</v>
      </c>
      <c r="M16" s="414">
        <f t="shared" ref="M16:M20" si="2">H16-I16</f>
        <v>138</v>
      </c>
      <c r="N16" s="415" t="s">
        <v>219</v>
      </c>
      <c r="O16" s="416"/>
      <c r="P16" s="417"/>
      <c r="Q16" s="418"/>
      <c r="R16" s="419"/>
      <c r="S16" s="418"/>
      <c r="T16" s="419"/>
      <c r="U16" s="418"/>
      <c r="V16" s="419"/>
    </row>
    <row r="17" spans="1:27" s="420" customFormat="1" x14ac:dyDescent="0.2">
      <c r="A17" s="421" t="s">
        <v>134</v>
      </c>
      <c r="B17" s="422" t="s">
        <v>187</v>
      </c>
      <c r="C17" s="423">
        <v>1</v>
      </c>
      <c r="D17" s="424"/>
      <c r="E17" s="425"/>
      <c r="F17" s="426"/>
      <c r="G17" s="427">
        <f>'Менеджмент (заоч)'!D14</f>
        <v>4</v>
      </c>
      <c r="H17" s="427">
        <f>'Менеджмент (заоч)'!E14</f>
        <v>120</v>
      </c>
      <c r="I17" s="427">
        <f>'Менеджмент (заоч)'!F14</f>
        <v>12</v>
      </c>
      <c r="J17" s="397" t="str">
        <f>'Менеджмент (заоч)'!O14</f>
        <v>4/4</v>
      </c>
      <c r="K17" s="424"/>
      <c r="L17" s="383" t="str">
        <f>'Менеджмент (заоч)'!Q14</f>
        <v>4/0</v>
      </c>
      <c r="M17" s="428">
        <f t="shared" si="2"/>
        <v>108</v>
      </c>
      <c r="N17" s="429" t="s">
        <v>219</v>
      </c>
      <c r="O17" s="430"/>
      <c r="P17" s="431"/>
      <c r="Q17" s="402"/>
      <c r="R17" s="404"/>
      <c r="S17" s="402"/>
      <c r="T17" s="404"/>
      <c r="U17" s="402"/>
      <c r="V17" s="404"/>
    </row>
    <row r="18" spans="1:27" s="420" customFormat="1" x14ac:dyDescent="0.2">
      <c r="A18" s="421" t="s">
        <v>135</v>
      </c>
      <c r="B18" s="422" t="s">
        <v>163</v>
      </c>
      <c r="C18" s="423">
        <v>2</v>
      </c>
      <c r="D18" s="424"/>
      <c r="E18" s="425"/>
      <c r="F18" s="426"/>
      <c r="G18" s="427">
        <f>'Менеджмент (заоч)'!D32</f>
        <v>5</v>
      </c>
      <c r="H18" s="427">
        <f>'Менеджмент (заоч)'!E32</f>
        <v>150</v>
      </c>
      <c r="I18" s="427">
        <f>'Менеджмент (заоч)'!F32</f>
        <v>12</v>
      </c>
      <c r="J18" s="397" t="str">
        <f>'Менеджмент (заоч)'!O32</f>
        <v>4/4</v>
      </c>
      <c r="K18" s="397"/>
      <c r="L18" s="397" t="str">
        <f>'Менеджмент (заоч)'!Q32</f>
        <v>4/0</v>
      </c>
      <c r="M18" s="428">
        <f t="shared" si="2"/>
        <v>138</v>
      </c>
      <c r="N18" s="432"/>
      <c r="O18" s="433"/>
      <c r="P18" s="434" t="s">
        <v>219</v>
      </c>
      <c r="Q18" s="435"/>
      <c r="R18" s="436"/>
      <c r="S18" s="435"/>
      <c r="T18" s="436"/>
      <c r="U18" s="435"/>
      <c r="V18" s="436"/>
    </row>
    <row r="19" spans="1:27" s="420" customFormat="1" x14ac:dyDescent="0.2">
      <c r="A19" s="421" t="s">
        <v>136</v>
      </c>
      <c r="B19" s="437" t="s">
        <v>188</v>
      </c>
      <c r="C19" s="423">
        <v>2</v>
      </c>
      <c r="D19" s="424"/>
      <c r="E19" s="425"/>
      <c r="F19" s="426"/>
      <c r="G19" s="427">
        <f>'Менеджмент (заоч)'!D36</f>
        <v>5</v>
      </c>
      <c r="H19" s="427">
        <f>'Менеджмент (заоч)'!E36</f>
        <v>150</v>
      </c>
      <c r="I19" s="427">
        <f>'Менеджмент (заоч)'!F36</f>
        <v>12</v>
      </c>
      <c r="J19" s="397" t="str">
        <f>'Менеджмент (заоч)'!O36</f>
        <v>4/4</v>
      </c>
      <c r="K19" s="397"/>
      <c r="L19" s="397" t="str">
        <f>'Менеджмент (заоч)'!Q36</f>
        <v>4/0</v>
      </c>
      <c r="M19" s="428">
        <f t="shared" si="2"/>
        <v>138</v>
      </c>
      <c r="N19" s="429"/>
      <c r="O19" s="430"/>
      <c r="P19" s="431" t="s">
        <v>219</v>
      </c>
      <c r="Q19" s="402"/>
      <c r="R19" s="404"/>
      <c r="S19" s="402"/>
      <c r="T19" s="404"/>
      <c r="U19" s="402"/>
      <c r="V19" s="404"/>
    </row>
    <row r="20" spans="1:27" s="420" customFormat="1" ht="32.25" thickBot="1" x14ac:dyDescent="0.25">
      <c r="A20" s="438" t="s">
        <v>138</v>
      </c>
      <c r="B20" s="437" t="s">
        <v>189</v>
      </c>
      <c r="C20" s="439"/>
      <c r="D20" s="424"/>
      <c r="E20" s="425"/>
      <c r="F20" s="428" t="s">
        <v>137</v>
      </c>
      <c r="G20" s="427">
        <f>'Менеджмент (заоч)'!D35</f>
        <v>2</v>
      </c>
      <c r="H20" s="427">
        <f>'Менеджмент (заоч)'!E35</f>
        <v>60</v>
      </c>
      <c r="I20" s="427">
        <f>'Менеджмент (заоч)'!F35</f>
        <v>4</v>
      </c>
      <c r="J20" s="424"/>
      <c r="K20" s="424"/>
      <c r="L20" s="397" t="str">
        <f>'Менеджмент (заоч)'!Q35</f>
        <v>4/0</v>
      </c>
      <c r="M20" s="428">
        <f t="shared" si="2"/>
        <v>56</v>
      </c>
      <c r="N20" s="429"/>
      <c r="O20" s="430"/>
      <c r="P20" s="440" t="s">
        <v>207</v>
      </c>
      <c r="Q20" s="402"/>
      <c r="R20" s="404"/>
      <c r="S20" s="402"/>
      <c r="T20" s="404"/>
      <c r="U20" s="402"/>
      <c r="V20" s="404"/>
    </row>
    <row r="21" spans="1:27" ht="26.25" customHeight="1" thickBot="1" x14ac:dyDescent="0.25">
      <c r="A21" s="1296" t="s">
        <v>139</v>
      </c>
      <c r="B21" s="1293"/>
      <c r="C21" s="1293"/>
      <c r="D21" s="1293"/>
      <c r="E21" s="1293"/>
      <c r="F21" s="1294"/>
      <c r="G21" s="224">
        <f>SUM(G16:G20)</f>
        <v>21</v>
      </c>
      <c r="H21" s="225">
        <f>SUM(H16:H20)</f>
        <v>630</v>
      </c>
      <c r="I21" s="225">
        <f t="shared" ref="I21:V21" si="3">SUM(I16:I20)</f>
        <v>52</v>
      </c>
      <c r="J21" s="441" t="s">
        <v>220</v>
      </c>
      <c r="K21" s="441"/>
      <c r="L21" s="441" t="s">
        <v>221</v>
      </c>
      <c r="M21" s="225">
        <f t="shared" si="3"/>
        <v>578</v>
      </c>
      <c r="N21" s="441" t="s">
        <v>222</v>
      </c>
      <c r="O21" s="441"/>
      <c r="P21" s="441" t="s">
        <v>223</v>
      </c>
      <c r="Q21" s="225">
        <f t="shared" si="3"/>
        <v>0</v>
      </c>
      <c r="R21" s="225">
        <f t="shared" si="3"/>
        <v>0</v>
      </c>
      <c r="S21" s="225">
        <f t="shared" si="3"/>
        <v>0</v>
      </c>
      <c r="T21" s="225">
        <f t="shared" si="3"/>
        <v>0</v>
      </c>
      <c r="U21" s="225">
        <f t="shared" si="3"/>
        <v>0</v>
      </c>
      <c r="V21" s="225">
        <f t="shared" si="3"/>
        <v>0</v>
      </c>
      <c r="W21" s="139">
        <f>30*G21</f>
        <v>630</v>
      </c>
    </row>
    <row r="22" spans="1:27" ht="21.75" customHeight="1" thickBot="1" x14ac:dyDescent="0.25">
      <c r="A22" s="1224" t="s">
        <v>140</v>
      </c>
      <c r="B22" s="1225"/>
      <c r="C22" s="1225"/>
      <c r="D22" s="1225"/>
      <c r="E22" s="1225"/>
      <c r="F22" s="1225"/>
      <c r="G22" s="1225"/>
      <c r="H22" s="1225"/>
      <c r="I22" s="1225"/>
      <c r="J22" s="1225"/>
      <c r="K22" s="1225"/>
      <c r="L22" s="1225"/>
      <c r="M22" s="1225"/>
      <c r="N22" s="1225"/>
      <c r="O22" s="1225"/>
      <c r="P22" s="1225"/>
      <c r="Q22" s="1225"/>
      <c r="R22" s="1225"/>
      <c r="S22" s="1225"/>
      <c r="T22" s="1225"/>
      <c r="U22" s="1225"/>
      <c r="V22" s="1226"/>
    </row>
    <row r="23" spans="1:27" s="139" customFormat="1" ht="18.75" customHeight="1" x14ac:dyDescent="0.2">
      <c r="A23" s="154"/>
      <c r="B23" s="226"/>
      <c r="C23" s="227"/>
      <c r="D23" s="228"/>
      <c r="E23" s="228"/>
      <c r="F23" s="229"/>
      <c r="G23" s="230"/>
      <c r="H23" s="231"/>
      <c r="I23" s="196"/>
      <c r="J23" s="197"/>
      <c r="K23" s="197"/>
      <c r="L23" s="197"/>
      <c r="M23" s="198"/>
      <c r="N23" s="232"/>
      <c r="O23" s="233"/>
      <c r="P23" s="234"/>
      <c r="Q23" s="232"/>
      <c r="R23" s="234"/>
      <c r="S23" s="232"/>
      <c r="T23" s="234"/>
      <c r="U23" s="232"/>
      <c r="V23" s="163"/>
    </row>
    <row r="24" spans="1:27" s="139" customFormat="1" ht="18.75" customHeight="1" thickBot="1" x14ac:dyDescent="0.25">
      <c r="A24" s="185" t="s">
        <v>141</v>
      </c>
      <c r="B24" s="235" t="s">
        <v>26</v>
      </c>
      <c r="C24" s="236"/>
      <c r="D24" s="237" t="s">
        <v>181</v>
      </c>
      <c r="E24" s="237"/>
      <c r="F24" s="238"/>
      <c r="G24" s="239">
        <v>6</v>
      </c>
      <c r="H24" s="240">
        <f>G24*30</f>
        <v>180</v>
      </c>
      <c r="I24" s="241">
        <f>J24+K24+L24</f>
        <v>0</v>
      </c>
      <c r="J24" s="445"/>
      <c r="K24" s="445"/>
      <c r="L24" s="445"/>
      <c r="M24" s="243">
        <f t="shared" ref="M24" si="4">H24-I24</f>
        <v>180</v>
      </c>
      <c r="N24" s="244"/>
      <c r="O24" s="245"/>
      <c r="P24" s="246"/>
      <c r="Q24" s="244"/>
      <c r="R24" s="246"/>
      <c r="S24" s="244"/>
      <c r="T24" s="246"/>
      <c r="U24" s="244"/>
      <c r="V24" s="247"/>
    </row>
    <row r="25" spans="1:27" s="139" customFormat="1" ht="18" customHeight="1" thickBot="1" x14ac:dyDescent="0.25">
      <c r="A25" s="1304" t="s">
        <v>142</v>
      </c>
      <c r="B25" s="1305"/>
      <c r="C25" s="1305"/>
      <c r="D25" s="1305"/>
      <c r="E25" s="1305"/>
      <c r="F25" s="1306"/>
      <c r="G25" s="248">
        <f>SUM(G23:G24)</f>
        <v>6</v>
      </c>
      <c r="H25" s="249">
        <f>SUM(H23:H24)</f>
        <v>180</v>
      </c>
      <c r="I25" s="443">
        <f t="shared" ref="I25:V25" si="5">SUM(I23:I23)</f>
        <v>0</v>
      </c>
      <c r="J25" s="446"/>
      <c r="K25" s="446"/>
      <c r="L25" s="446"/>
      <c r="M25" s="444">
        <f>SUM(M23:M24)</f>
        <v>180</v>
      </c>
      <c r="N25" s="442"/>
      <c r="O25" s="442"/>
      <c r="P25" s="442"/>
      <c r="Q25" s="249">
        <f t="shared" si="5"/>
        <v>0</v>
      </c>
      <c r="R25" s="249">
        <f t="shared" si="5"/>
        <v>0</v>
      </c>
      <c r="S25" s="249">
        <f t="shared" si="5"/>
        <v>0</v>
      </c>
      <c r="T25" s="249">
        <f t="shared" si="5"/>
        <v>0</v>
      </c>
      <c r="U25" s="249">
        <f t="shared" si="5"/>
        <v>0</v>
      </c>
      <c r="V25" s="249">
        <f t="shared" si="5"/>
        <v>0</v>
      </c>
    </row>
    <row r="26" spans="1:27" ht="32.25" customHeight="1" thickBot="1" x14ac:dyDescent="0.25">
      <c r="A26" s="1224" t="s">
        <v>143</v>
      </c>
      <c r="B26" s="1225"/>
      <c r="C26" s="1225"/>
      <c r="D26" s="1225"/>
      <c r="E26" s="1225"/>
      <c r="F26" s="1225"/>
      <c r="G26" s="1225"/>
      <c r="H26" s="1225"/>
      <c r="I26" s="1225"/>
      <c r="J26" s="1407"/>
      <c r="K26" s="1407"/>
      <c r="L26" s="1407"/>
      <c r="M26" s="1225"/>
      <c r="N26" s="1225"/>
      <c r="O26" s="1225"/>
      <c r="P26" s="1225"/>
      <c r="Q26" s="1225"/>
      <c r="R26" s="1225"/>
      <c r="S26" s="1225"/>
      <c r="T26" s="1225"/>
      <c r="U26" s="1225"/>
      <c r="V26" s="1226"/>
    </row>
    <row r="27" spans="1:27" s="139" customFormat="1" x14ac:dyDescent="0.2">
      <c r="A27" s="194" t="s">
        <v>74</v>
      </c>
      <c r="B27" s="250" t="s">
        <v>103</v>
      </c>
      <c r="C27" s="251"/>
      <c r="D27" s="252"/>
      <c r="E27" s="252"/>
      <c r="F27" s="253"/>
      <c r="G27" s="230">
        <v>21</v>
      </c>
      <c r="H27" s="254">
        <f>G27*30</f>
        <v>630</v>
      </c>
      <c r="I27" s="255"/>
      <c r="J27" s="256"/>
      <c r="K27" s="256"/>
      <c r="L27" s="256"/>
      <c r="M27" s="198">
        <f t="shared" ref="M27:M28" si="6">H27-I27</f>
        <v>630</v>
      </c>
      <c r="N27" s="255"/>
      <c r="O27" s="257"/>
      <c r="P27" s="258"/>
      <c r="Q27" s="255"/>
      <c r="R27" s="258"/>
      <c r="S27" s="255"/>
      <c r="T27" s="258"/>
      <c r="U27" s="255"/>
      <c r="V27" s="259"/>
    </row>
    <row r="28" spans="1:27" s="139" customFormat="1" ht="32.25" thickBot="1" x14ac:dyDescent="0.25">
      <c r="A28" s="222" t="s">
        <v>74</v>
      </c>
      <c r="B28" s="260" t="s">
        <v>182</v>
      </c>
      <c r="C28" s="261">
        <v>3</v>
      </c>
      <c r="D28" s="262"/>
      <c r="E28" s="262"/>
      <c r="F28" s="263"/>
      <c r="G28" s="239">
        <v>3</v>
      </c>
      <c r="H28" s="264">
        <f>G28*30</f>
        <v>90</v>
      </c>
      <c r="I28" s="265"/>
      <c r="J28" s="266"/>
      <c r="K28" s="266"/>
      <c r="L28" s="266"/>
      <c r="M28" s="243">
        <f t="shared" si="6"/>
        <v>90</v>
      </c>
      <c r="N28" s="265"/>
      <c r="O28" s="267"/>
      <c r="P28" s="268"/>
      <c r="Q28" s="265"/>
      <c r="R28" s="268"/>
      <c r="S28" s="265"/>
      <c r="T28" s="268"/>
      <c r="U28" s="265"/>
      <c r="V28" s="269"/>
    </row>
    <row r="29" spans="1:27" s="139" customFormat="1" ht="16.5" thickBot="1" x14ac:dyDescent="0.25">
      <c r="A29" s="1351" t="s">
        <v>144</v>
      </c>
      <c r="B29" s="1352"/>
      <c r="C29" s="1352"/>
      <c r="D29" s="1352"/>
      <c r="E29" s="1352"/>
      <c r="F29" s="1353"/>
      <c r="G29" s="270">
        <f>SUM(G27:G28)</f>
        <v>24</v>
      </c>
      <c r="H29" s="271">
        <f t="shared" ref="H29:N29" si="7">SUM(H27:H27)</f>
        <v>630</v>
      </c>
      <c r="I29" s="271">
        <f t="shared" si="7"/>
        <v>0</v>
      </c>
      <c r="J29" s="271">
        <f t="shared" si="7"/>
        <v>0</v>
      </c>
      <c r="K29" s="271">
        <f t="shared" si="7"/>
        <v>0</v>
      </c>
      <c r="L29" s="271">
        <f t="shared" si="7"/>
        <v>0</v>
      </c>
      <c r="M29" s="271">
        <f t="shared" si="7"/>
        <v>630</v>
      </c>
      <c r="N29" s="271">
        <f t="shared" si="7"/>
        <v>0</v>
      </c>
      <c r="O29" s="271"/>
      <c r="P29" s="271">
        <f t="shared" ref="P29:V29" si="8">SUM(P27:P27)</f>
        <v>0</v>
      </c>
      <c r="Q29" s="271">
        <f t="shared" si="8"/>
        <v>0</v>
      </c>
      <c r="R29" s="271">
        <f t="shared" si="8"/>
        <v>0</v>
      </c>
      <c r="S29" s="271">
        <f t="shared" si="8"/>
        <v>0</v>
      </c>
      <c r="T29" s="271">
        <f t="shared" si="8"/>
        <v>0</v>
      </c>
      <c r="U29" s="271">
        <f t="shared" si="8"/>
        <v>0</v>
      </c>
      <c r="V29" s="272">
        <f t="shared" si="8"/>
        <v>0</v>
      </c>
    </row>
    <row r="30" spans="1:27" ht="16.5" thickBot="1" x14ac:dyDescent="0.25">
      <c r="A30" s="1354" t="s">
        <v>145</v>
      </c>
      <c r="B30" s="1355"/>
      <c r="C30" s="1355"/>
      <c r="D30" s="1355"/>
      <c r="E30" s="1355"/>
      <c r="F30" s="1355"/>
      <c r="G30" s="273">
        <f>G29+G25+G21+G14</f>
        <v>64</v>
      </c>
      <c r="H30" s="273">
        <f>H29+H25+H21+H14</f>
        <v>1830</v>
      </c>
      <c r="I30" s="274">
        <f t="shared" ref="I30:AA30" si="9">I21+I14+I25+I29</f>
        <v>68</v>
      </c>
      <c r="J30" s="442" t="s">
        <v>224</v>
      </c>
      <c r="K30" s="442"/>
      <c r="L30" s="442" t="s">
        <v>225</v>
      </c>
      <c r="M30" s="274">
        <f t="shared" si="9"/>
        <v>1762</v>
      </c>
      <c r="N30" s="442" t="s">
        <v>226</v>
      </c>
      <c r="O30" s="442"/>
      <c r="P30" s="442" t="s">
        <v>227</v>
      </c>
      <c r="Q30" s="274">
        <f t="shared" si="9"/>
        <v>0</v>
      </c>
      <c r="R30" s="274">
        <f t="shared" si="9"/>
        <v>0</v>
      </c>
      <c r="S30" s="274">
        <f t="shared" si="9"/>
        <v>0</v>
      </c>
      <c r="T30" s="274">
        <f t="shared" si="9"/>
        <v>0</v>
      </c>
      <c r="U30" s="274">
        <f t="shared" si="9"/>
        <v>0</v>
      </c>
      <c r="V30" s="274">
        <f t="shared" si="9"/>
        <v>0</v>
      </c>
      <c r="W30" s="274" t="e">
        <f t="shared" si="9"/>
        <v>#REF!</v>
      </c>
      <c r="X30" s="274" t="e">
        <f t="shared" si="9"/>
        <v>#REF!</v>
      </c>
      <c r="Y30" s="274" t="e">
        <f t="shared" si="9"/>
        <v>#REF!</v>
      </c>
      <c r="Z30" s="274" t="e">
        <f t="shared" si="9"/>
        <v>#REF!</v>
      </c>
      <c r="AA30" s="274" t="e">
        <f t="shared" si="9"/>
        <v>#REF!</v>
      </c>
    </row>
    <row r="31" spans="1:27" x14ac:dyDescent="0.2">
      <c r="A31" s="1238" t="s">
        <v>146</v>
      </c>
      <c r="B31" s="1239"/>
      <c r="C31" s="1239"/>
      <c r="D31" s="1239"/>
      <c r="E31" s="1239"/>
      <c r="F31" s="1239"/>
      <c r="G31" s="1239"/>
      <c r="H31" s="1239"/>
      <c r="I31" s="1239"/>
      <c r="J31" s="1239"/>
      <c r="K31" s="1239"/>
      <c r="L31" s="1239"/>
      <c r="M31" s="1239"/>
      <c r="N31" s="1239"/>
      <c r="O31" s="1239"/>
      <c r="P31" s="1239"/>
      <c r="Q31" s="1239"/>
      <c r="R31" s="1239"/>
      <c r="S31" s="1239"/>
      <c r="T31" s="1239"/>
      <c r="U31" s="1239"/>
      <c r="V31" s="1240"/>
    </row>
    <row r="32" spans="1:27" ht="16.5" thickBot="1" x14ac:dyDescent="0.25">
      <c r="A32" s="1241" t="s">
        <v>147</v>
      </c>
      <c r="B32" s="1242"/>
      <c r="C32" s="1242"/>
      <c r="D32" s="1242"/>
      <c r="E32" s="1242"/>
      <c r="F32" s="1242"/>
      <c r="G32" s="1242"/>
      <c r="H32" s="1242"/>
      <c r="I32" s="1214"/>
      <c r="J32" s="1214"/>
      <c r="K32" s="1214"/>
      <c r="L32" s="1214"/>
      <c r="M32" s="1214"/>
      <c r="N32" s="1242"/>
      <c r="O32" s="1242"/>
      <c r="P32" s="1242"/>
      <c r="Q32" s="1242"/>
      <c r="R32" s="1242"/>
      <c r="S32" s="1242"/>
      <c r="T32" s="1242"/>
      <c r="U32" s="1242"/>
      <c r="V32" s="1243"/>
    </row>
    <row r="33" spans="1:27" s="420" customFormat="1" x14ac:dyDescent="0.2">
      <c r="A33" s="1405" t="s">
        <v>84</v>
      </c>
      <c r="B33" s="447" t="s">
        <v>190</v>
      </c>
      <c r="C33" s="448"/>
      <c r="D33" s="449" t="s">
        <v>137</v>
      </c>
      <c r="E33" s="449"/>
      <c r="F33" s="450"/>
      <c r="G33" s="451">
        <f>'Менеджмент (заоч)'!D37</f>
        <v>4.5</v>
      </c>
      <c r="H33" s="451">
        <f>'Менеджмент (заоч)'!E37</f>
        <v>135</v>
      </c>
      <c r="I33" s="451">
        <f>'Менеджмент (заоч)'!F37</f>
        <v>4</v>
      </c>
      <c r="J33" s="452" t="str">
        <f>'Менеджмент (заоч)'!O37</f>
        <v>4/0</v>
      </c>
      <c r="K33" s="452">
        <f>'Менеджмент (заоч)'!P37</f>
        <v>0</v>
      </c>
      <c r="L33" s="452">
        <f>'Менеджмент (заоч)'!Q37</f>
        <v>0</v>
      </c>
      <c r="M33" s="453">
        <f>H33-I33</f>
        <v>131</v>
      </c>
      <c r="N33" s="454"/>
      <c r="O33" s="455"/>
      <c r="P33" s="450" t="s">
        <v>207</v>
      </c>
      <c r="Q33" s="448"/>
      <c r="R33" s="450"/>
      <c r="S33" s="448"/>
      <c r="T33" s="450"/>
      <c r="U33" s="448"/>
      <c r="V33" s="450"/>
    </row>
    <row r="34" spans="1:27" s="420" customFormat="1" ht="32.25" thickBot="1" x14ac:dyDescent="0.25">
      <c r="A34" s="1406"/>
      <c r="B34" s="456" t="s">
        <v>191</v>
      </c>
      <c r="C34" s="457"/>
      <c r="D34" s="458"/>
      <c r="E34" s="458"/>
      <c r="F34" s="459"/>
      <c r="G34" s="460"/>
      <c r="H34" s="461"/>
      <c r="I34" s="462">
        <f>J34+K34+L34</f>
        <v>0</v>
      </c>
      <c r="J34" s="463"/>
      <c r="K34" s="463"/>
      <c r="L34" s="463"/>
      <c r="M34" s="464"/>
      <c r="N34" s="465"/>
      <c r="O34" s="466"/>
      <c r="P34" s="459"/>
      <c r="Q34" s="457"/>
      <c r="R34" s="459"/>
      <c r="S34" s="457"/>
      <c r="T34" s="459"/>
      <c r="U34" s="457"/>
      <c r="V34" s="459"/>
    </row>
    <row r="35" spans="1:27" ht="16.5" thickBot="1" x14ac:dyDescent="0.25">
      <c r="A35" s="1296" t="s">
        <v>148</v>
      </c>
      <c r="B35" s="1297"/>
      <c r="C35" s="1297"/>
      <c r="D35" s="1297"/>
      <c r="E35" s="1297"/>
      <c r="F35" s="1298"/>
      <c r="G35" s="275">
        <f t="shared" ref="G35:AA35" si="10">SUM(G33:G34)</f>
        <v>4.5</v>
      </c>
      <c r="H35" s="276">
        <f t="shared" si="10"/>
        <v>135</v>
      </c>
      <c r="I35" s="276">
        <f t="shared" si="10"/>
        <v>4</v>
      </c>
      <c r="J35" s="276" t="s">
        <v>207</v>
      </c>
      <c r="K35" s="276">
        <f t="shared" si="10"/>
        <v>0</v>
      </c>
      <c r="L35" s="276">
        <f t="shared" si="10"/>
        <v>0</v>
      </c>
      <c r="M35" s="276">
        <f t="shared" si="10"/>
        <v>131</v>
      </c>
      <c r="N35" s="276">
        <f t="shared" si="10"/>
        <v>0</v>
      </c>
      <c r="O35" s="276"/>
      <c r="P35" s="276" t="s">
        <v>207</v>
      </c>
      <c r="Q35" s="276">
        <f t="shared" si="10"/>
        <v>0</v>
      </c>
      <c r="R35" s="276">
        <f t="shared" si="10"/>
        <v>0</v>
      </c>
      <c r="S35" s="276">
        <f t="shared" si="10"/>
        <v>0</v>
      </c>
      <c r="T35" s="276">
        <f t="shared" si="10"/>
        <v>0</v>
      </c>
      <c r="U35" s="276">
        <f t="shared" si="10"/>
        <v>0</v>
      </c>
      <c r="V35" s="276">
        <f t="shared" si="10"/>
        <v>0</v>
      </c>
      <c r="W35" s="276">
        <f t="shared" si="10"/>
        <v>0</v>
      </c>
      <c r="X35" s="276">
        <f t="shared" si="10"/>
        <v>0</v>
      </c>
      <c r="Y35" s="276">
        <f t="shared" si="10"/>
        <v>0</v>
      </c>
      <c r="Z35" s="276">
        <f t="shared" si="10"/>
        <v>0</v>
      </c>
      <c r="AA35" s="276">
        <f t="shared" si="10"/>
        <v>0</v>
      </c>
    </row>
    <row r="36" spans="1:27" ht="16.5" thickBot="1" x14ac:dyDescent="0.25">
      <c r="A36" s="1241" t="s">
        <v>183</v>
      </c>
      <c r="B36" s="1242"/>
      <c r="C36" s="1242"/>
      <c r="D36" s="1242"/>
      <c r="E36" s="1242"/>
      <c r="F36" s="1242"/>
      <c r="G36" s="1242"/>
      <c r="H36" s="1242"/>
      <c r="I36" s="1242"/>
      <c r="J36" s="1242"/>
      <c r="K36" s="1242"/>
      <c r="L36" s="1242"/>
      <c r="M36" s="1242"/>
      <c r="N36" s="1214"/>
      <c r="O36" s="1214"/>
      <c r="P36" s="1214"/>
      <c r="Q36" s="1242"/>
      <c r="R36" s="1242"/>
      <c r="S36" s="1242"/>
      <c r="T36" s="1242"/>
      <c r="U36" s="1242"/>
      <c r="V36" s="1243"/>
    </row>
    <row r="37" spans="1:27" s="420" customFormat="1" x14ac:dyDescent="0.2">
      <c r="A37" s="1299" t="s">
        <v>149</v>
      </c>
      <c r="B37" s="467" t="s">
        <v>192</v>
      </c>
      <c r="C37" s="468"/>
      <c r="D37" s="468">
        <v>1</v>
      </c>
      <c r="E37" s="468"/>
      <c r="F37" s="468"/>
      <c r="G37" s="469">
        <f>'Менеджмент (заоч)'!D15</f>
        <v>3</v>
      </c>
      <c r="H37" s="469">
        <f>'Менеджмент (заоч)'!E15</f>
        <v>90</v>
      </c>
      <c r="I37" s="469">
        <f>'Менеджмент (заоч)'!F15</f>
        <v>8</v>
      </c>
      <c r="J37" s="470" t="str">
        <f>'Менеджмент (заоч)'!O15</f>
        <v>6/0</v>
      </c>
      <c r="K37" s="470"/>
      <c r="L37" s="470" t="str">
        <f>'Менеджмент (заоч)'!Q15</f>
        <v>2/0</v>
      </c>
      <c r="M37" s="471">
        <v>86</v>
      </c>
      <c r="N37" s="472" t="s">
        <v>217</v>
      </c>
      <c r="O37" s="473"/>
      <c r="P37" s="474"/>
      <c r="Q37" s="468"/>
      <c r="R37" s="475"/>
      <c r="S37" s="468"/>
      <c r="T37" s="475"/>
      <c r="U37" s="468"/>
      <c r="V37" s="475"/>
      <c r="W37" s="476"/>
      <c r="X37" s="476"/>
      <c r="Y37" s="476"/>
    </row>
    <row r="38" spans="1:27" x14ac:dyDescent="0.2">
      <c r="A38" s="1300"/>
      <c r="B38" s="282" t="s">
        <v>193</v>
      </c>
      <c r="C38" s="283"/>
      <c r="D38" s="284"/>
      <c r="E38" s="285"/>
      <c r="F38" s="286"/>
      <c r="G38" s="287"/>
      <c r="H38" s="288"/>
      <c r="I38" s="289"/>
      <c r="J38" s="290"/>
      <c r="K38" s="290" t="s">
        <v>110</v>
      </c>
      <c r="L38" s="290"/>
      <c r="M38" s="288"/>
      <c r="N38" s="46"/>
      <c r="O38" s="47"/>
      <c r="P38" s="59"/>
      <c r="Q38" s="291"/>
      <c r="R38" s="292"/>
      <c r="S38" s="291"/>
      <c r="T38" s="292"/>
      <c r="U38" s="291"/>
      <c r="V38" s="292"/>
      <c r="W38" s="281"/>
      <c r="X38" s="281"/>
      <c r="Y38" s="281"/>
    </row>
    <row r="39" spans="1:27" s="420" customFormat="1" x14ac:dyDescent="0.2">
      <c r="A39" s="1289" t="s">
        <v>151</v>
      </c>
      <c r="B39" s="477" t="s">
        <v>194</v>
      </c>
      <c r="C39" s="478">
        <v>1</v>
      </c>
      <c r="D39" s="479"/>
      <c r="E39" s="480"/>
      <c r="F39" s="481"/>
      <c r="G39" s="482">
        <f>'Менеджмент (заоч)'!D16</f>
        <v>5</v>
      </c>
      <c r="H39" s="482">
        <f>'Менеджмент (заоч)'!E16</f>
        <v>150</v>
      </c>
      <c r="I39" s="482">
        <f>'Менеджмент (заоч)'!F16</f>
        <v>8</v>
      </c>
      <c r="J39" s="483" t="str">
        <f>'Менеджмент (заоч)'!O16</f>
        <v>6/0</v>
      </c>
      <c r="K39" s="483">
        <f>'Менеджмент (заоч)'!P16</f>
        <v>0</v>
      </c>
      <c r="L39" s="483" t="str">
        <f>'Менеджмент (заоч)'!Q16</f>
        <v>2/0</v>
      </c>
      <c r="M39" s="484">
        <f t="shared" ref="M39" si="11">H39-I39</f>
        <v>142</v>
      </c>
      <c r="N39" s="485" t="s">
        <v>217</v>
      </c>
      <c r="O39" s="486"/>
      <c r="P39" s="487"/>
      <c r="Q39" s="488"/>
      <c r="R39" s="487"/>
      <c r="S39" s="485"/>
      <c r="T39" s="487"/>
      <c r="U39" s="485"/>
      <c r="V39" s="489"/>
    </row>
    <row r="40" spans="1:27" ht="30.75" customHeight="1" x14ac:dyDescent="0.2">
      <c r="A40" s="1290"/>
      <c r="B40" s="293" t="s">
        <v>195</v>
      </c>
      <c r="C40" s="294"/>
      <c r="D40" s="295"/>
      <c r="E40" s="296"/>
      <c r="F40" s="297"/>
      <c r="G40" s="298"/>
      <c r="H40" s="299"/>
      <c r="I40" s="300"/>
      <c r="J40" s="301"/>
      <c r="K40" s="302"/>
      <c r="L40" s="302"/>
      <c r="M40" s="303"/>
      <c r="N40" s="304"/>
      <c r="O40" s="305"/>
      <c r="P40" s="306"/>
      <c r="Q40" s="307"/>
      <c r="R40" s="306"/>
      <c r="S40" s="304"/>
      <c r="T40" s="306"/>
      <c r="U40" s="304"/>
      <c r="V40" s="308"/>
    </row>
    <row r="41" spans="1:27" ht="31.5" x14ac:dyDescent="0.2">
      <c r="A41" s="1289" t="s">
        <v>152</v>
      </c>
      <c r="B41" s="293" t="s">
        <v>196</v>
      </c>
      <c r="C41" s="294"/>
      <c r="D41" s="295" t="s">
        <v>150</v>
      </c>
      <c r="E41" s="296"/>
      <c r="F41" s="297"/>
      <c r="G41" s="298">
        <f>'Менеджмент (заоч)'!D17</f>
        <v>4</v>
      </c>
      <c r="H41" s="298">
        <f>'Менеджмент (заоч)'!E17</f>
        <v>120</v>
      </c>
      <c r="I41" s="298">
        <f>'Менеджмент (заоч)'!F17</f>
        <v>8</v>
      </c>
      <c r="J41" s="301" t="str">
        <f>'Менеджмент (заоч)'!O17</f>
        <v>4/0</v>
      </c>
      <c r="K41" s="301" t="str">
        <f>'Менеджмент (заоч)'!P17</f>
        <v>4/0</v>
      </c>
      <c r="L41" s="302"/>
      <c r="M41" s="303">
        <f t="shared" ref="M41" si="12">H41-I41</f>
        <v>112</v>
      </c>
      <c r="N41" s="304" t="s">
        <v>217</v>
      </c>
      <c r="O41" s="305"/>
      <c r="P41" s="306"/>
      <c r="Q41" s="307"/>
      <c r="R41" s="306"/>
      <c r="S41" s="304"/>
      <c r="T41" s="306"/>
      <c r="U41" s="304"/>
      <c r="V41" s="308"/>
    </row>
    <row r="42" spans="1:27" x14ac:dyDescent="0.2">
      <c r="A42" s="1290"/>
      <c r="B42" s="293" t="s">
        <v>197</v>
      </c>
      <c r="C42" s="294"/>
      <c r="D42" s="295"/>
      <c r="E42" s="296"/>
      <c r="F42" s="297"/>
      <c r="G42" s="298"/>
      <c r="H42" s="299"/>
      <c r="I42" s="300"/>
      <c r="J42" s="301"/>
      <c r="K42" s="302"/>
      <c r="L42" s="302"/>
      <c r="M42" s="303"/>
      <c r="N42" s="304"/>
      <c r="O42" s="305"/>
      <c r="P42" s="306"/>
      <c r="Q42" s="307"/>
      <c r="R42" s="306"/>
      <c r="S42" s="304"/>
      <c r="T42" s="306"/>
      <c r="U42" s="304"/>
      <c r="V42" s="308"/>
    </row>
    <row r="43" spans="1:27" x14ac:dyDescent="0.2">
      <c r="A43" s="1289" t="s">
        <v>184</v>
      </c>
      <c r="B43" s="293" t="s">
        <v>199</v>
      </c>
      <c r="C43" s="294">
        <v>2</v>
      </c>
      <c r="D43" s="295"/>
      <c r="E43" s="296"/>
      <c r="F43" s="297"/>
      <c r="G43" s="298">
        <f>'Менеджмент (заоч)'!D38</f>
        <v>5</v>
      </c>
      <c r="H43" s="298">
        <f>'Менеджмент (заоч)'!E38</f>
        <v>150</v>
      </c>
      <c r="I43" s="298">
        <f>'Менеджмент (заоч)'!F38</f>
        <v>8</v>
      </c>
      <c r="J43" s="301" t="str">
        <f>'Менеджмент (заоч)'!O38</f>
        <v>6/0</v>
      </c>
      <c r="K43" s="301"/>
      <c r="L43" s="301" t="str">
        <f>'Менеджмент (заоч)'!Q38</f>
        <v>2/0</v>
      </c>
      <c r="M43" s="303">
        <f t="shared" ref="M43" si="13">H43-I43</f>
        <v>142</v>
      </c>
      <c r="N43" s="304"/>
      <c r="O43" s="305"/>
      <c r="P43" s="306" t="s">
        <v>217</v>
      </c>
      <c r="Q43" s="307"/>
      <c r="R43" s="306"/>
      <c r="S43" s="304"/>
      <c r="T43" s="306"/>
      <c r="U43" s="304"/>
      <c r="V43" s="308"/>
    </row>
    <row r="44" spans="1:27" x14ac:dyDescent="0.2">
      <c r="A44" s="1290"/>
      <c r="B44" s="293" t="s">
        <v>198</v>
      </c>
      <c r="C44" s="294"/>
      <c r="D44" s="295"/>
      <c r="E44" s="296"/>
      <c r="F44" s="297"/>
      <c r="G44" s="298"/>
      <c r="H44" s="299"/>
      <c r="I44" s="300"/>
      <c r="J44" s="301"/>
      <c r="K44" s="302"/>
      <c r="L44" s="302"/>
      <c r="M44" s="303"/>
      <c r="N44" s="304"/>
      <c r="O44" s="305"/>
      <c r="P44" s="306"/>
      <c r="Q44" s="307"/>
      <c r="R44" s="306"/>
      <c r="S44" s="304"/>
      <c r="T44" s="306"/>
      <c r="U44" s="304"/>
      <c r="V44" s="308"/>
    </row>
    <row r="45" spans="1:27" x14ac:dyDescent="0.2">
      <c r="A45" s="1289" t="s">
        <v>152</v>
      </c>
      <c r="B45" s="293" t="s">
        <v>200</v>
      </c>
      <c r="C45" s="294">
        <v>2</v>
      </c>
      <c r="D45" s="295"/>
      <c r="E45" s="296"/>
      <c r="F45" s="297"/>
      <c r="G45" s="298">
        <f>'Менеджмент (заоч)'!D39</f>
        <v>4.5</v>
      </c>
      <c r="H45" s="298">
        <f>'Менеджмент (заоч)'!E39</f>
        <v>135</v>
      </c>
      <c r="I45" s="298">
        <f>'Менеджмент (заоч)'!F39</f>
        <v>8</v>
      </c>
      <c r="J45" s="301" t="str">
        <f>'Менеджмент (заоч)'!O39</f>
        <v>6/0</v>
      </c>
      <c r="K45" s="301">
        <f>'Менеджмент (заоч)'!P39</f>
        <v>0</v>
      </c>
      <c r="L45" s="301" t="str">
        <f>'Менеджмент (заоч)'!Q39</f>
        <v>2/0</v>
      </c>
      <c r="M45" s="303">
        <f t="shared" ref="M45" si="14">H45-I45</f>
        <v>127</v>
      </c>
      <c r="N45" s="304"/>
      <c r="O45" s="305"/>
      <c r="P45" s="306" t="s">
        <v>217</v>
      </c>
      <c r="Q45" s="307"/>
      <c r="R45" s="306"/>
      <c r="S45" s="304"/>
      <c r="T45" s="306"/>
      <c r="U45" s="304"/>
      <c r="V45" s="308"/>
    </row>
    <row r="46" spans="1:27" ht="16.5" thickBot="1" x14ac:dyDescent="0.25">
      <c r="A46" s="1291"/>
      <c r="B46" s="309" t="s">
        <v>201</v>
      </c>
      <c r="C46" s="310"/>
      <c r="D46" s="311"/>
      <c r="E46" s="312"/>
      <c r="F46" s="313"/>
      <c r="G46" s="314"/>
      <c r="H46" s="315"/>
      <c r="I46" s="316"/>
      <c r="J46" s="317"/>
      <c r="K46" s="318"/>
      <c r="L46" s="318"/>
      <c r="M46" s="319"/>
      <c r="N46" s="320"/>
      <c r="O46" s="321"/>
      <c r="P46" s="322"/>
      <c r="Q46" s="323"/>
      <c r="R46" s="322"/>
      <c r="S46" s="320"/>
      <c r="T46" s="322"/>
      <c r="U46" s="320"/>
      <c r="V46" s="324"/>
    </row>
    <row r="47" spans="1:27" ht="16.5" thickBot="1" x14ac:dyDescent="0.25">
      <c r="A47" s="1292" t="s">
        <v>153</v>
      </c>
      <c r="B47" s="1293"/>
      <c r="C47" s="1293"/>
      <c r="D47" s="1293"/>
      <c r="E47" s="1293"/>
      <c r="F47" s="1294"/>
      <c r="G47" s="224">
        <f t="shared" ref="G47:V47" si="15">SUM(G37:G46)</f>
        <v>21.5</v>
      </c>
      <c r="H47" s="225">
        <f t="shared" si="15"/>
        <v>645</v>
      </c>
      <c r="I47" s="225">
        <f t="shared" si="15"/>
        <v>40</v>
      </c>
      <c r="J47" s="441" t="s">
        <v>228</v>
      </c>
      <c r="K47" s="441" t="s">
        <v>207</v>
      </c>
      <c r="L47" s="441" t="s">
        <v>217</v>
      </c>
      <c r="M47" s="225">
        <f t="shared" si="15"/>
        <v>609</v>
      </c>
      <c r="N47" s="441" t="s">
        <v>229</v>
      </c>
      <c r="O47" s="441"/>
      <c r="P47" s="441" t="s">
        <v>230</v>
      </c>
      <c r="Q47" s="225">
        <f t="shared" si="15"/>
        <v>0</v>
      </c>
      <c r="R47" s="225">
        <f t="shared" si="15"/>
        <v>0</v>
      </c>
      <c r="S47" s="225">
        <f t="shared" si="15"/>
        <v>0</v>
      </c>
      <c r="T47" s="225">
        <f t="shared" si="15"/>
        <v>0</v>
      </c>
      <c r="U47" s="225">
        <f t="shared" si="15"/>
        <v>0</v>
      </c>
      <c r="V47" s="225">
        <f t="shared" si="15"/>
        <v>0</v>
      </c>
    </row>
    <row r="48" spans="1:27" ht="16.5" thickBot="1" x14ac:dyDescent="0.25">
      <c r="A48" s="1285" t="s">
        <v>154</v>
      </c>
      <c r="B48" s="1286"/>
      <c r="C48" s="1286"/>
      <c r="D48" s="1286"/>
      <c r="E48" s="1286"/>
      <c r="F48" s="1287"/>
      <c r="G48" s="325">
        <f t="shared" ref="G48:V48" si="16">G47+G35</f>
        <v>26</v>
      </c>
      <c r="H48" s="326">
        <f t="shared" si="16"/>
        <v>780</v>
      </c>
      <c r="I48" s="326">
        <f t="shared" si="16"/>
        <v>44</v>
      </c>
      <c r="J48" s="490" t="s">
        <v>231</v>
      </c>
      <c r="K48" s="490" t="s">
        <v>207</v>
      </c>
      <c r="L48" s="490" t="s">
        <v>217</v>
      </c>
      <c r="M48" s="326">
        <f t="shared" si="16"/>
        <v>740</v>
      </c>
      <c r="N48" s="441" t="s">
        <v>229</v>
      </c>
      <c r="O48" s="441"/>
      <c r="P48" s="441" t="s">
        <v>221</v>
      </c>
      <c r="Q48" s="225">
        <f t="shared" si="16"/>
        <v>0</v>
      </c>
      <c r="R48" s="225">
        <f t="shared" si="16"/>
        <v>0</v>
      </c>
      <c r="S48" s="225">
        <f t="shared" si="16"/>
        <v>0</v>
      </c>
      <c r="T48" s="225">
        <f t="shared" si="16"/>
        <v>0</v>
      </c>
      <c r="U48" s="225">
        <f t="shared" si="16"/>
        <v>0</v>
      </c>
      <c r="V48" s="225">
        <f t="shared" si="16"/>
        <v>0</v>
      </c>
    </row>
    <row r="49" spans="1:27" s="139" customFormat="1" ht="16.5" thickBot="1" x14ac:dyDescent="0.25">
      <c r="A49" s="1288" t="s">
        <v>155</v>
      </c>
      <c r="B49" s="1288"/>
      <c r="C49" s="1288"/>
      <c r="D49" s="1288"/>
      <c r="E49" s="1288"/>
      <c r="F49" s="1288"/>
      <c r="G49" s="325">
        <f t="shared" ref="G49:M49" si="17">G48+G30</f>
        <v>90</v>
      </c>
      <c r="H49" s="326">
        <f t="shared" si="17"/>
        <v>2610</v>
      </c>
      <c r="I49" s="326">
        <f t="shared" si="17"/>
        <v>112</v>
      </c>
      <c r="J49" s="490" t="s">
        <v>232</v>
      </c>
      <c r="K49" s="490" t="s">
        <v>207</v>
      </c>
      <c r="L49" s="490" t="s">
        <v>233</v>
      </c>
      <c r="M49" s="326">
        <f t="shared" si="17"/>
        <v>2502</v>
      </c>
      <c r="N49" s="441" t="s">
        <v>234</v>
      </c>
      <c r="O49" s="441"/>
      <c r="P49" s="441" t="s">
        <v>234</v>
      </c>
      <c r="Q49" s="225">
        <f t="shared" ref="Q49:V49" si="18">Q30+Q48</f>
        <v>0</v>
      </c>
      <c r="R49" s="225">
        <f t="shared" si="18"/>
        <v>0</v>
      </c>
      <c r="S49" s="225">
        <f t="shared" si="18"/>
        <v>0</v>
      </c>
      <c r="T49" s="225">
        <f t="shared" si="18"/>
        <v>0</v>
      </c>
      <c r="U49" s="225">
        <f t="shared" si="18"/>
        <v>0</v>
      </c>
      <c r="V49" s="225">
        <f t="shared" si="18"/>
        <v>0</v>
      </c>
      <c r="Y49" s="133">
        <v>22</v>
      </c>
      <c r="Z49" s="133">
        <v>22</v>
      </c>
      <c r="AA49" s="133">
        <v>22</v>
      </c>
    </row>
    <row r="50" spans="1:27" s="139" customFormat="1" ht="16.5" thickBot="1" x14ac:dyDescent="0.25">
      <c r="A50" s="1295"/>
      <c r="B50" s="1295"/>
      <c r="C50" s="1295"/>
      <c r="D50" s="1295"/>
      <c r="E50" s="1295"/>
      <c r="F50" s="1295"/>
      <c r="G50" s="1295"/>
      <c r="H50" s="1295"/>
      <c r="I50" s="1295"/>
      <c r="J50" s="1295"/>
      <c r="K50" s="1295"/>
      <c r="L50" s="1295"/>
      <c r="M50" s="1295"/>
      <c r="N50" s="225"/>
      <c r="O50" s="225"/>
      <c r="P50" s="225"/>
      <c r="Q50" s="225"/>
      <c r="R50" s="225"/>
      <c r="S50" s="225"/>
      <c r="T50" s="225"/>
      <c r="U50" s="225"/>
      <c r="V50" s="225"/>
      <c r="Y50" s="134">
        <f t="shared" ref="Y50:AA50" si="19">Y49</f>
        <v>22</v>
      </c>
      <c r="Z50" s="134">
        <f t="shared" si="19"/>
        <v>22</v>
      </c>
      <c r="AA50" s="134">
        <f t="shared" si="19"/>
        <v>22</v>
      </c>
    </row>
    <row r="51" spans="1:27" s="139" customFormat="1" ht="16.5" thickBot="1" x14ac:dyDescent="0.25">
      <c r="A51" s="1284" t="s">
        <v>34</v>
      </c>
      <c r="B51" s="1284"/>
      <c r="C51" s="1284"/>
      <c r="D51" s="1284"/>
      <c r="E51" s="1284"/>
      <c r="F51" s="1284"/>
      <c r="G51" s="1284"/>
      <c r="H51" s="1284"/>
      <c r="I51" s="1284"/>
      <c r="J51" s="1284"/>
      <c r="K51" s="1284"/>
      <c r="L51" s="1284"/>
      <c r="M51" s="1284"/>
      <c r="N51" s="225">
        <v>3</v>
      </c>
      <c r="O51" s="327"/>
      <c r="P51" s="328">
        <v>3</v>
      </c>
      <c r="Q51" s="328"/>
      <c r="R51" s="328"/>
      <c r="S51" s="328"/>
      <c r="T51" s="328"/>
      <c r="U51" s="328"/>
      <c r="V51" s="328"/>
    </row>
    <row r="52" spans="1:27" s="139" customFormat="1" ht="16.5" thickBot="1" x14ac:dyDescent="0.25">
      <c r="A52" s="1284" t="s">
        <v>156</v>
      </c>
      <c r="B52" s="1284"/>
      <c r="C52" s="1284"/>
      <c r="D52" s="1284"/>
      <c r="E52" s="1284"/>
      <c r="F52" s="1284"/>
      <c r="G52" s="1284"/>
      <c r="H52" s="1284"/>
      <c r="I52" s="1284"/>
      <c r="J52" s="1284"/>
      <c r="K52" s="1284"/>
      <c r="L52" s="1284"/>
      <c r="M52" s="1284"/>
      <c r="N52" s="225">
        <v>4</v>
      </c>
      <c r="O52" s="327"/>
      <c r="P52" s="328">
        <v>3</v>
      </c>
      <c r="Q52" s="328">
        <v>2</v>
      </c>
      <c r="R52" s="328"/>
      <c r="S52" s="328"/>
      <c r="T52" s="328"/>
      <c r="U52" s="328"/>
      <c r="V52" s="328"/>
    </row>
    <row r="53" spans="1:27" s="139" customFormat="1" ht="16.5" thickBot="1" x14ac:dyDescent="0.25">
      <c r="A53" s="1284" t="s">
        <v>157</v>
      </c>
      <c r="B53" s="1284"/>
      <c r="C53" s="1284"/>
      <c r="D53" s="1284"/>
      <c r="E53" s="1284"/>
      <c r="F53" s="1284"/>
      <c r="G53" s="1284"/>
      <c r="H53" s="1284"/>
      <c r="I53" s="1284"/>
      <c r="J53" s="1284"/>
      <c r="K53" s="1284"/>
      <c r="L53" s="1284"/>
      <c r="M53" s="1284"/>
      <c r="N53" s="329"/>
      <c r="O53" s="330"/>
      <c r="P53" s="331"/>
      <c r="Q53" s="329"/>
      <c r="R53" s="332"/>
      <c r="S53" s="332"/>
      <c r="T53" s="332"/>
      <c r="U53" s="332"/>
      <c r="V53" s="332"/>
    </row>
    <row r="54" spans="1:27" s="139" customFormat="1" ht="16.5" thickBot="1" x14ac:dyDescent="0.25">
      <c r="A54" s="1277" t="s">
        <v>36</v>
      </c>
      <c r="B54" s="1277"/>
      <c r="C54" s="1277"/>
      <c r="D54" s="1277"/>
      <c r="E54" s="1277"/>
      <c r="F54" s="1277"/>
      <c r="G54" s="1277"/>
      <c r="H54" s="1277"/>
      <c r="I54" s="1277"/>
      <c r="J54" s="1277"/>
      <c r="K54" s="1277"/>
      <c r="L54" s="1277"/>
      <c r="M54" s="1277"/>
      <c r="N54" s="333"/>
      <c r="O54" s="334"/>
      <c r="P54" s="335">
        <v>1</v>
      </c>
      <c r="Q54" s="336"/>
      <c r="R54" s="337"/>
      <c r="S54" s="333"/>
      <c r="T54" s="333"/>
      <c r="U54" s="333"/>
      <c r="V54" s="333"/>
    </row>
    <row r="55" spans="1:27" s="139" customFormat="1" ht="16.5" thickBot="1" x14ac:dyDescent="0.25">
      <c r="A55" s="1278" t="s">
        <v>158</v>
      </c>
      <c r="B55" s="1279"/>
      <c r="C55" s="1279"/>
      <c r="D55" s="1279"/>
      <c r="E55" s="1279"/>
      <c r="F55" s="1279"/>
      <c r="G55" s="1279"/>
      <c r="H55" s="1279"/>
      <c r="I55" s="1279"/>
      <c r="J55" s="1279"/>
      <c r="K55" s="1279"/>
      <c r="L55" s="1279"/>
      <c r="M55" s="1280"/>
      <c r="N55" s="1281" t="s">
        <v>159</v>
      </c>
      <c r="O55" s="1282"/>
      <c r="P55" s="1283"/>
      <c r="Q55" s="1258">
        <f>G30/$G$49*100</f>
        <v>71.111111111111114</v>
      </c>
      <c r="R55" s="1259"/>
      <c r="S55" s="1258" t="s">
        <v>94</v>
      </c>
      <c r="T55" s="1259"/>
      <c r="U55" s="1260">
        <f>G48/$G$49*100</f>
        <v>28.888888888888886</v>
      </c>
      <c r="V55" s="1261"/>
      <c r="W55" s="338">
        <f>SUM(N55:V55)</f>
        <v>100</v>
      </c>
    </row>
    <row r="56" spans="1:27" s="139" customFormat="1" x14ac:dyDescent="0.2">
      <c r="A56" s="339"/>
      <c r="B56" s="339"/>
      <c r="C56" s="339"/>
      <c r="D56" s="339"/>
      <c r="E56" s="339"/>
      <c r="F56" s="339"/>
      <c r="G56" s="339"/>
      <c r="H56" s="339"/>
      <c r="I56" s="339"/>
      <c r="J56" s="339"/>
      <c r="K56" s="339"/>
      <c r="L56" s="339"/>
      <c r="M56" s="339"/>
      <c r="N56" s="340"/>
      <c r="O56" s="340"/>
      <c r="P56" s="340"/>
      <c r="Q56" s="341"/>
      <c r="R56" s="341"/>
      <c r="S56" s="340"/>
      <c r="T56" s="340"/>
      <c r="U56" s="340"/>
      <c r="V56" s="340"/>
    </row>
    <row r="57" spans="1:27" s="139" customFormat="1" x14ac:dyDescent="0.2">
      <c r="A57" s="342"/>
      <c r="B57" s="342"/>
      <c r="C57" s="342"/>
      <c r="D57" s="342"/>
      <c r="E57" s="342"/>
      <c r="F57" s="342"/>
      <c r="G57" s="342"/>
      <c r="H57" s="342"/>
      <c r="I57" s="342"/>
      <c r="J57" s="342"/>
      <c r="K57" s="342"/>
      <c r="L57" s="342"/>
      <c r="M57" s="342"/>
      <c r="N57" s="342"/>
      <c r="O57" s="342"/>
      <c r="P57" s="342"/>
      <c r="Q57" s="342"/>
      <c r="R57" s="342"/>
      <c r="S57" s="342"/>
      <c r="T57" s="342"/>
      <c r="U57" s="342"/>
      <c r="V57" s="342"/>
    </row>
    <row r="58" spans="1:27" s="139" customFormat="1" x14ac:dyDescent="0.2">
      <c r="A58" s="342"/>
      <c r="B58" s="360"/>
      <c r="C58" s="360"/>
      <c r="D58" s="360"/>
      <c r="E58" s="360"/>
      <c r="F58" s="360"/>
      <c r="G58" s="360"/>
      <c r="H58" s="360"/>
      <c r="I58" s="360"/>
      <c r="J58" s="360"/>
      <c r="K58" s="360"/>
      <c r="L58" s="342"/>
      <c r="M58" s="342"/>
      <c r="N58" s="342"/>
      <c r="O58" s="342"/>
      <c r="P58" s="342"/>
      <c r="Q58" s="342"/>
      <c r="R58" s="342"/>
      <c r="S58" s="342"/>
      <c r="T58" s="342"/>
      <c r="U58" s="342"/>
      <c r="V58" s="342"/>
    </row>
    <row r="59" spans="1:27" s="139" customFormat="1" x14ac:dyDescent="0.2">
      <c r="A59" s="342"/>
      <c r="B59" s="360" t="s">
        <v>160</v>
      </c>
      <c r="C59" s="360"/>
      <c r="D59" s="1357"/>
      <c r="E59" s="1357"/>
      <c r="F59" s="1358"/>
      <c r="G59" s="1358"/>
      <c r="H59" s="360"/>
      <c r="I59" s="1359" t="s">
        <v>102</v>
      </c>
      <c r="J59" s="1360"/>
      <c r="K59" s="1360"/>
      <c r="L59" s="342"/>
      <c r="M59" s="342"/>
      <c r="N59" s="342"/>
      <c r="O59" s="342"/>
      <c r="P59" s="342"/>
      <c r="Q59" s="342"/>
      <c r="R59" s="342"/>
      <c r="S59" s="342"/>
      <c r="T59" s="342"/>
      <c r="U59" s="342"/>
      <c r="V59" s="342"/>
    </row>
    <row r="60" spans="1:27" s="139" customFormat="1" ht="15.75" customHeight="1" x14ac:dyDescent="0.2">
      <c r="A60" s="342"/>
      <c r="B60" s="342"/>
      <c r="C60" s="342"/>
      <c r="D60" s="342"/>
      <c r="E60" s="342"/>
      <c r="F60" s="342"/>
      <c r="G60" s="342"/>
      <c r="H60" s="342"/>
      <c r="I60" s="342"/>
      <c r="J60" s="342"/>
      <c r="K60" s="342"/>
      <c r="L60" s="342"/>
      <c r="M60" s="342"/>
      <c r="N60" s="342"/>
      <c r="O60" s="342"/>
      <c r="P60" s="342"/>
      <c r="Q60" s="342"/>
      <c r="R60" s="342"/>
      <c r="S60" s="342"/>
      <c r="T60" s="342"/>
      <c r="U60" s="342"/>
      <c r="V60" s="342"/>
    </row>
    <row r="61" spans="1:27" s="139" customFormat="1" ht="15.75" customHeight="1" x14ac:dyDescent="0.2">
      <c r="A61" s="342"/>
      <c r="B61" s="360" t="s">
        <v>185</v>
      </c>
      <c r="C61" s="360"/>
      <c r="D61" s="1357"/>
      <c r="E61" s="1357"/>
      <c r="F61" s="1358"/>
      <c r="G61" s="1358"/>
      <c r="H61" s="360"/>
      <c r="I61" s="1359" t="s">
        <v>203</v>
      </c>
      <c r="J61" s="1361"/>
      <c r="K61" s="1361"/>
      <c r="L61" s="342"/>
      <c r="M61" s="342"/>
      <c r="N61" s="342"/>
      <c r="O61" s="342"/>
      <c r="P61" s="342"/>
      <c r="Q61" s="342"/>
      <c r="R61" s="342"/>
      <c r="S61" s="342"/>
      <c r="T61" s="342"/>
      <c r="U61" s="342"/>
      <c r="V61" s="342"/>
    </row>
    <row r="62" spans="1:27" s="139" customFormat="1" ht="15.75" customHeight="1" x14ac:dyDescent="0.2">
      <c r="A62" s="342"/>
      <c r="B62" s="342"/>
      <c r="C62" s="342"/>
      <c r="D62" s="342"/>
      <c r="E62" s="342"/>
      <c r="F62" s="342"/>
      <c r="G62" s="342"/>
      <c r="H62" s="342"/>
      <c r="I62" s="342"/>
      <c r="J62" s="342"/>
      <c r="K62" s="342"/>
      <c r="L62" s="342"/>
      <c r="M62" s="342"/>
      <c r="N62" s="342"/>
      <c r="O62" s="342"/>
      <c r="P62" s="342"/>
      <c r="Q62" s="342"/>
      <c r="R62" s="342"/>
      <c r="S62" s="342"/>
      <c r="T62" s="342"/>
      <c r="U62" s="342"/>
      <c r="V62" s="342"/>
    </row>
    <row r="63" spans="1:27" s="139" customFormat="1" ht="15.75" customHeight="1" x14ac:dyDescent="0.2">
      <c r="A63" s="342"/>
      <c r="B63" s="360" t="s">
        <v>161</v>
      </c>
      <c r="C63" s="360"/>
      <c r="D63" s="1357"/>
      <c r="E63" s="1357"/>
      <c r="F63" s="1358"/>
      <c r="G63" s="1358"/>
      <c r="H63" s="360"/>
      <c r="I63" s="1359" t="s">
        <v>204</v>
      </c>
      <c r="J63" s="1361"/>
      <c r="K63" s="1361"/>
      <c r="L63" s="342"/>
      <c r="M63" s="342"/>
      <c r="N63" s="342"/>
      <c r="O63" s="342"/>
      <c r="P63" s="342"/>
      <c r="Q63" s="342"/>
      <c r="R63" s="342"/>
      <c r="S63" s="342"/>
      <c r="T63" s="342"/>
      <c r="U63" s="342"/>
      <c r="V63" s="342"/>
    </row>
    <row r="64" spans="1:27" s="139" customFormat="1" ht="15.75" customHeight="1" x14ac:dyDescent="0.25">
      <c r="A64" s="150"/>
      <c r="B64" s="344"/>
      <c r="C64" s="1356" t="s">
        <v>110</v>
      </c>
      <c r="D64" s="1356"/>
      <c r="E64" s="1356"/>
      <c r="F64" s="1356"/>
      <c r="G64" s="1356"/>
      <c r="H64" s="1356"/>
      <c r="I64" s="1356"/>
      <c r="J64" s="1356"/>
      <c r="K64" s="1356"/>
      <c r="L64" s="345"/>
      <c r="M64" s="345"/>
      <c r="N64" s="342"/>
      <c r="O64" s="342"/>
      <c r="P64" s="342"/>
      <c r="Q64" s="342"/>
      <c r="R64" s="342"/>
      <c r="S64" s="342"/>
      <c r="T64" s="342"/>
      <c r="U64" s="342"/>
      <c r="V64" s="342"/>
    </row>
    <row r="65" spans="1:22" ht="15" customHeight="1" x14ac:dyDescent="0.2"/>
    <row r="74" spans="1:22" ht="15.75" customHeight="1" x14ac:dyDescent="0.2"/>
    <row r="76" spans="1:22" ht="15" x14ac:dyDescent="0.2">
      <c r="A76" s="193"/>
      <c r="B76" s="193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</row>
    <row r="77" spans="1:22" ht="15" x14ac:dyDescent="0.2">
      <c r="A77" s="193"/>
      <c r="B77" s="193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</row>
    <row r="78" spans="1:22" ht="15" x14ac:dyDescent="0.2">
      <c r="A78" s="193"/>
      <c r="B78" s="193"/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</row>
    <row r="79" spans="1:22" ht="15" x14ac:dyDescent="0.2">
      <c r="A79" s="193"/>
      <c r="B79" s="193"/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</row>
    <row r="80" spans="1:22" ht="15" x14ac:dyDescent="0.2">
      <c r="A80" s="193"/>
      <c r="B80" s="193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</row>
    <row r="81" spans="1:22" ht="15" x14ac:dyDescent="0.2">
      <c r="A81" s="193"/>
      <c r="B81" s="193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3"/>
      <c r="T81" s="193"/>
      <c r="U81" s="193"/>
      <c r="V81" s="193"/>
    </row>
    <row r="82" spans="1:22" ht="15" x14ac:dyDescent="0.2">
      <c r="A82" s="193"/>
      <c r="B82" s="193"/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  <c r="R82" s="193"/>
      <c r="S82" s="193"/>
      <c r="T82" s="193"/>
      <c r="U82" s="193"/>
      <c r="V82" s="193"/>
    </row>
    <row r="83" spans="1:22" ht="15" x14ac:dyDescent="0.2">
      <c r="A83" s="193"/>
      <c r="B83" s="193"/>
      <c r="C83" s="193"/>
      <c r="D83" s="193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  <c r="R83" s="193"/>
      <c r="S83" s="193"/>
      <c r="T83" s="193"/>
      <c r="U83" s="193"/>
      <c r="V83" s="193"/>
    </row>
    <row r="84" spans="1:22" ht="15" x14ac:dyDescent="0.2">
      <c r="A84" s="193"/>
      <c r="B84" s="193"/>
      <c r="C84" s="193"/>
      <c r="D84" s="193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  <c r="R84" s="193"/>
      <c r="S84" s="193"/>
      <c r="T84" s="193"/>
      <c r="U84" s="193"/>
      <c r="V84" s="193"/>
    </row>
    <row r="85" spans="1:22" ht="15" x14ac:dyDescent="0.2">
      <c r="A85" s="193"/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93"/>
    </row>
    <row r="86" spans="1:22" ht="15" x14ac:dyDescent="0.2">
      <c r="A86" s="193"/>
      <c r="B86" s="193"/>
      <c r="C86" s="193"/>
      <c r="D86" s="193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3"/>
    </row>
    <row r="87" spans="1:22" ht="15" x14ac:dyDescent="0.2">
      <c r="A87" s="193"/>
      <c r="B87" s="193"/>
      <c r="C87" s="193"/>
      <c r="D87" s="193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  <c r="R87" s="193"/>
      <c r="S87" s="193"/>
      <c r="T87" s="193"/>
      <c r="U87" s="193"/>
      <c r="V87" s="193"/>
    </row>
    <row r="88" spans="1:22" ht="15" x14ac:dyDescent="0.2">
      <c r="A88" s="193"/>
      <c r="B88" s="193"/>
      <c r="C88" s="193"/>
      <c r="D88" s="193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  <c r="R88" s="193"/>
      <c r="S88" s="193"/>
      <c r="T88" s="193"/>
      <c r="U88" s="193"/>
      <c r="V88" s="193"/>
    </row>
    <row r="89" spans="1:22" ht="15" x14ac:dyDescent="0.2">
      <c r="A89" s="193"/>
      <c r="B89" s="193"/>
      <c r="C89" s="193"/>
      <c r="D89" s="193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</row>
    <row r="90" spans="1:22" ht="15" x14ac:dyDescent="0.2">
      <c r="A90" s="193"/>
      <c r="B90" s="193"/>
      <c r="C90" s="193"/>
      <c r="D90" s="193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  <c r="R90" s="193"/>
      <c r="S90" s="193"/>
      <c r="T90" s="193"/>
      <c r="U90" s="193"/>
      <c r="V90" s="193"/>
    </row>
    <row r="91" spans="1:22" ht="15" x14ac:dyDescent="0.2">
      <c r="A91" s="193"/>
      <c r="B91" s="193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193"/>
      <c r="T91" s="193"/>
      <c r="U91" s="193"/>
      <c r="V91" s="193"/>
    </row>
    <row r="92" spans="1:22" ht="15" x14ac:dyDescent="0.2">
      <c r="A92" s="193"/>
      <c r="B92" s="193"/>
      <c r="C92" s="193"/>
      <c r="D92" s="193"/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3"/>
      <c r="P92" s="193"/>
      <c r="Q92" s="193"/>
      <c r="R92" s="193"/>
      <c r="S92" s="193"/>
      <c r="T92" s="193"/>
      <c r="U92" s="193"/>
      <c r="V92" s="193"/>
    </row>
    <row r="93" spans="1:22" ht="15" x14ac:dyDescent="0.2">
      <c r="A93" s="193"/>
      <c r="B93" s="193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3"/>
      <c r="T93" s="193"/>
      <c r="U93" s="193"/>
      <c r="V93" s="193"/>
    </row>
    <row r="94" spans="1:22" ht="15" x14ac:dyDescent="0.2">
      <c r="A94" s="193"/>
      <c r="B94" s="193"/>
      <c r="C94" s="193"/>
      <c r="D94" s="193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  <c r="R94" s="193"/>
      <c r="S94" s="193"/>
      <c r="T94" s="193"/>
      <c r="U94" s="193"/>
      <c r="V94" s="193"/>
    </row>
    <row r="95" spans="1:22" ht="15" x14ac:dyDescent="0.2">
      <c r="A95" s="193"/>
      <c r="B95" s="193"/>
      <c r="C95" s="193"/>
      <c r="D95" s="193"/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</row>
    <row r="96" spans="1:22" ht="15" x14ac:dyDescent="0.2">
      <c r="A96" s="193"/>
      <c r="B96" s="193"/>
      <c r="C96" s="193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</row>
    <row r="97" spans="1:22" ht="15" x14ac:dyDescent="0.2">
      <c r="A97" s="193"/>
      <c r="B97" s="193"/>
      <c r="C97" s="193"/>
      <c r="D97" s="193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</row>
    <row r="98" spans="1:22" ht="15" x14ac:dyDescent="0.2">
      <c r="A98" s="193"/>
      <c r="B98" s="193"/>
      <c r="C98" s="193"/>
      <c r="D98" s="193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</row>
    <row r="99" spans="1:22" ht="15" x14ac:dyDescent="0.2">
      <c r="A99" s="193"/>
      <c r="B99" s="193"/>
      <c r="C99" s="193"/>
      <c r="D99" s="193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  <c r="R99" s="193"/>
      <c r="S99" s="193"/>
      <c r="T99" s="193"/>
      <c r="U99" s="193"/>
      <c r="V99" s="193"/>
    </row>
    <row r="100" spans="1:22" ht="15" x14ac:dyDescent="0.2">
      <c r="A100" s="193"/>
      <c r="B100" s="193"/>
      <c r="C100" s="193"/>
      <c r="D100" s="193"/>
      <c r="E100" s="193"/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  <c r="R100" s="193"/>
      <c r="S100" s="193"/>
      <c r="T100" s="193"/>
      <c r="U100" s="193"/>
      <c r="V100" s="193"/>
    </row>
    <row r="101" spans="1:22" ht="15" x14ac:dyDescent="0.2">
      <c r="A101" s="193"/>
      <c r="B101" s="193"/>
      <c r="C101" s="193"/>
      <c r="D101" s="193"/>
      <c r="E101" s="193"/>
      <c r="F101" s="193"/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  <c r="R101" s="193"/>
      <c r="S101" s="193"/>
      <c r="T101" s="193"/>
      <c r="U101" s="193"/>
      <c r="V101" s="193"/>
    </row>
    <row r="102" spans="1:22" ht="15" x14ac:dyDescent="0.2">
      <c r="A102" s="193"/>
      <c r="B102" s="193"/>
      <c r="C102" s="193"/>
      <c r="D102" s="193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  <c r="R102" s="193"/>
      <c r="S102" s="193"/>
      <c r="T102" s="193"/>
      <c r="U102" s="193"/>
      <c r="V102" s="193"/>
    </row>
    <row r="103" spans="1:22" ht="15" x14ac:dyDescent="0.2">
      <c r="A103" s="193"/>
      <c r="B103" s="193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</row>
    <row r="104" spans="1:22" ht="15" x14ac:dyDescent="0.2">
      <c r="A104" s="193"/>
      <c r="B104" s="193"/>
      <c r="C104" s="193"/>
      <c r="D104" s="193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  <c r="R104" s="193"/>
      <c r="S104" s="193"/>
      <c r="T104" s="193"/>
      <c r="U104" s="193"/>
      <c r="V104" s="193"/>
    </row>
    <row r="105" spans="1:22" ht="15" x14ac:dyDescent="0.2">
      <c r="A105" s="193"/>
      <c r="B105" s="193"/>
      <c r="C105" s="193"/>
      <c r="D105" s="193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  <c r="R105" s="193"/>
      <c r="S105" s="193"/>
      <c r="T105" s="193"/>
      <c r="U105" s="193"/>
      <c r="V105" s="193"/>
    </row>
    <row r="106" spans="1:22" ht="15" x14ac:dyDescent="0.2">
      <c r="A106" s="193"/>
      <c r="B106" s="193"/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3"/>
    </row>
    <row r="107" spans="1:22" ht="15" x14ac:dyDescent="0.2">
      <c r="A107" s="193"/>
      <c r="B107" s="193"/>
      <c r="C107" s="193"/>
      <c r="D107" s="193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</row>
    <row r="108" spans="1:22" ht="15" x14ac:dyDescent="0.2">
      <c r="A108" s="193"/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</row>
    <row r="109" spans="1:22" ht="15" x14ac:dyDescent="0.2">
      <c r="A109" s="193"/>
      <c r="B109" s="193"/>
      <c r="C109" s="193"/>
      <c r="D109" s="193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  <c r="R109" s="193"/>
      <c r="S109" s="193"/>
      <c r="T109" s="193"/>
      <c r="U109" s="193"/>
      <c r="V109" s="193"/>
    </row>
    <row r="110" spans="1:22" ht="15" x14ac:dyDescent="0.2">
      <c r="A110" s="193"/>
      <c r="B110" s="193"/>
      <c r="C110" s="193"/>
      <c r="D110" s="193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  <c r="R110" s="193"/>
      <c r="S110" s="193"/>
      <c r="T110" s="193"/>
      <c r="U110" s="193"/>
      <c r="V110" s="193"/>
    </row>
    <row r="111" spans="1:22" ht="15" x14ac:dyDescent="0.2">
      <c r="A111" s="193"/>
      <c r="B111" s="193"/>
      <c r="C111" s="193"/>
      <c r="D111" s="193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  <c r="R111" s="193"/>
      <c r="S111" s="193"/>
      <c r="T111" s="193"/>
      <c r="U111" s="193"/>
      <c r="V111" s="193"/>
    </row>
    <row r="112" spans="1:22" ht="15" x14ac:dyDescent="0.2">
      <c r="A112" s="193"/>
      <c r="B112" s="193"/>
      <c r="C112" s="193"/>
      <c r="D112" s="193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  <c r="R112" s="193"/>
      <c r="S112" s="193"/>
      <c r="T112" s="193"/>
      <c r="U112" s="193"/>
      <c r="V112" s="193"/>
    </row>
    <row r="113" spans="1:22" ht="15" x14ac:dyDescent="0.2">
      <c r="A113" s="193"/>
      <c r="B113" s="193"/>
      <c r="C113" s="193"/>
      <c r="D113" s="193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  <c r="R113" s="193"/>
      <c r="S113" s="193"/>
      <c r="T113" s="193"/>
      <c r="U113" s="193"/>
      <c r="V113" s="193"/>
    </row>
    <row r="114" spans="1:22" ht="15" x14ac:dyDescent="0.2">
      <c r="A114" s="193"/>
      <c r="B114" s="193"/>
      <c r="C114" s="193"/>
      <c r="D114" s="193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  <c r="R114" s="193"/>
      <c r="S114" s="193"/>
      <c r="T114" s="193"/>
      <c r="U114" s="193"/>
      <c r="V114" s="193"/>
    </row>
    <row r="115" spans="1:22" ht="15" x14ac:dyDescent="0.2">
      <c r="A115" s="193"/>
      <c r="B115" s="193"/>
      <c r="C115" s="193"/>
      <c r="D115" s="193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  <c r="R115" s="193"/>
      <c r="S115" s="193"/>
      <c r="T115" s="193"/>
      <c r="U115" s="193"/>
      <c r="V115" s="193"/>
    </row>
    <row r="116" spans="1:22" ht="15" x14ac:dyDescent="0.2">
      <c r="A116" s="193"/>
      <c r="B116" s="193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  <c r="R116" s="193"/>
      <c r="S116" s="193"/>
      <c r="T116" s="193"/>
      <c r="U116" s="193"/>
      <c r="V116" s="193"/>
    </row>
    <row r="117" spans="1:22" ht="15" x14ac:dyDescent="0.2">
      <c r="A117" s="193"/>
      <c r="B117" s="193"/>
      <c r="C117" s="193"/>
      <c r="D117" s="193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  <c r="R117" s="193"/>
      <c r="S117" s="193"/>
      <c r="T117" s="193"/>
      <c r="U117" s="193"/>
      <c r="V117" s="193"/>
    </row>
    <row r="118" spans="1:22" ht="15" x14ac:dyDescent="0.2">
      <c r="A118" s="193"/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  <c r="R118" s="193"/>
      <c r="S118" s="193"/>
      <c r="T118" s="193"/>
      <c r="U118" s="193"/>
      <c r="V118" s="193"/>
    </row>
    <row r="119" spans="1:22" ht="15" x14ac:dyDescent="0.2">
      <c r="A119" s="193"/>
      <c r="B119" s="193"/>
      <c r="C119" s="193"/>
      <c r="D119" s="193"/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  <c r="R119" s="193"/>
      <c r="S119" s="193"/>
      <c r="T119" s="193"/>
      <c r="U119" s="193"/>
      <c r="V119" s="193"/>
    </row>
    <row r="120" spans="1:22" ht="15" x14ac:dyDescent="0.2">
      <c r="A120" s="193"/>
      <c r="B120" s="193"/>
      <c r="C120" s="193"/>
      <c r="D120" s="193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  <c r="R120" s="193"/>
      <c r="S120" s="193"/>
      <c r="T120" s="193"/>
      <c r="U120" s="193"/>
      <c r="V120" s="193"/>
    </row>
    <row r="121" spans="1:22" ht="15" x14ac:dyDescent="0.2">
      <c r="A121" s="193"/>
      <c r="B121" s="193"/>
      <c r="C121" s="193"/>
      <c r="D121" s="193"/>
      <c r="E121" s="193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  <c r="R121" s="193"/>
      <c r="S121" s="193"/>
      <c r="T121" s="193"/>
      <c r="U121" s="193"/>
      <c r="V121" s="193"/>
    </row>
    <row r="122" spans="1:22" ht="15" x14ac:dyDescent="0.2">
      <c r="A122" s="193"/>
      <c r="B122" s="193"/>
      <c r="C122" s="193"/>
      <c r="D122" s="193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  <c r="R122" s="193"/>
      <c r="S122" s="193"/>
      <c r="T122" s="193"/>
      <c r="U122" s="193"/>
      <c r="V122" s="193"/>
    </row>
    <row r="123" spans="1:22" ht="15" x14ac:dyDescent="0.2">
      <c r="A123" s="193"/>
      <c r="B123" s="193"/>
      <c r="C123" s="193"/>
      <c r="D123" s="193"/>
      <c r="E123" s="193"/>
      <c r="F123" s="193"/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  <c r="R123" s="193"/>
      <c r="S123" s="193"/>
      <c r="T123" s="193"/>
      <c r="U123" s="193"/>
      <c r="V123" s="193"/>
    </row>
    <row r="124" spans="1:22" ht="15" x14ac:dyDescent="0.2">
      <c r="A124" s="193"/>
      <c r="B124" s="193"/>
      <c r="C124" s="193"/>
      <c r="D124" s="193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  <c r="R124" s="193"/>
      <c r="S124" s="193"/>
      <c r="T124" s="193"/>
      <c r="U124" s="193"/>
      <c r="V124" s="193"/>
    </row>
    <row r="125" spans="1:22" ht="15" x14ac:dyDescent="0.2">
      <c r="A125" s="193"/>
      <c r="B125" s="193"/>
      <c r="C125" s="193"/>
      <c r="D125" s="193"/>
      <c r="E125" s="193"/>
      <c r="F125" s="193"/>
      <c r="G125" s="19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  <c r="R125" s="193"/>
      <c r="S125" s="193"/>
      <c r="T125" s="193"/>
      <c r="U125" s="193"/>
      <c r="V125" s="193"/>
    </row>
    <row r="126" spans="1:22" ht="15" x14ac:dyDescent="0.2">
      <c r="A126" s="193"/>
      <c r="B126" s="193"/>
      <c r="C126" s="193"/>
      <c r="D126" s="193"/>
      <c r="E126" s="193"/>
      <c r="F126" s="193"/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  <c r="R126" s="193"/>
      <c r="S126" s="193"/>
      <c r="T126" s="193"/>
      <c r="U126" s="193"/>
      <c r="V126" s="193"/>
    </row>
    <row r="127" spans="1:22" ht="15" x14ac:dyDescent="0.2">
      <c r="A127" s="193"/>
      <c r="B127" s="193"/>
      <c r="C127" s="193"/>
      <c r="D127" s="193"/>
      <c r="E127" s="193"/>
      <c r="F127" s="193"/>
      <c r="G127" s="19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  <c r="R127" s="193"/>
      <c r="S127" s="193"/>
      <c r="T127" s="193"/>
      <c r="U127" s="193"/>
      <c r="V127" s="193"/>
    </row>
    <row r="128" spans="1:22" ht="15" x14ac:dyDescent="0.2">
      <c r="A128" s="193"/>
      <c r="B128" s="193"/>
      <c r="C128" s="193"/>
      <c r="D128" s="193"/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  <c r="R128" s="193"/>
      <c r="S128" s="193"/>
      <c r="T128" s="193"/>
      <c r="U128" s="193"/>
      <c r="V128" s="193"/>
    </row>
    <row r="129" spans="1:22" ht="15" x14ac:dyDescent="0.2">
      <c r="A129" s="193"/>
      <c r="B129" s="193"/>
      <c r="C129" s="193"/>
      <c r="D129" s="193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  <c r="R129" s="193"/>
      <c r="S129" s="193"/>
      <c r="T129" s="193"/>
      <c r="U129" s="193"/>
      <c r="V129" s="193"/>
    </row>
    <row r="130" spans="1:22" ht="15" x14ac:dyDescent="0.2">
      <c r="A130" s="193"/>
      <c r="B130" s="193"/>
      <c r="C130" s="193"/>
      <c r="D130" s="193"/>
      <c r="E130" s="193"/>
      <c r="F130" s="193"/>
      <c r="G130" s="19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  <c r="R130" s="193"/>
      <c r="S130" s="193"/>
      <c r="T130" s="193"/>
      <c r="U130" s="193"/>
      <c r="V130" s="193"/>
    </row>
    <row r="131" spans="1:22" ht="15" x14ac:dyDescent="0.2">
      <c r="A131" s="193"/>
      <c r="B131" s="193"/>
      <c r="C131" s="193"/>
      <c r="D131" s="193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  <c r="R131" s="193"/>
      <c r="S131" s="193"/>
      <c r="T131" s="193"/>
      <c r="U131" s="193"/>
      <c r="V131" s="193"/>
    </row>
    <row r="132" spans="1:22" ht="15" x14ac:dyDescent="0.2">
      <c r="A132" s="193"/>
      <c r="B132" s="193"/>
      <c r="C132" s="193"/>
      <c r="D132" s="193"/>
      <c r="E132" s="193"/>
      <c r="F132" s="193"/>
      <c r="G132" s="19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  <c r="R132" s="193"/>
      <c r="S132" s="193"/>
      <c r="T132" s="193"/>
      <c r="U132" s="193"/>
      <c r="V132" s="193"/>
    </row>
    <row r="133" spans="1:22" ht="15" x14ac:dyDescent="0.2">
      <c r="A133" s="193"/>
      <c r="B133" s="193"/>
      <c r="C133" s="193"/>
      <c r="D133" s="193"/>
      <c r="E133" s="193"/>
      <c r="F133" s="193"/>
      <c r="G133" s="193"/>
      <c r="H133" s="193"/>
      <c r="I133" s="193"/>
      <c r="J133" s="193"/>
      <c r="K133" s="193"/>
      <c r="L133" s="193"/>
      <c r="M133" s="193"/>
      <c r="N133" s="193"/>
      <c r="O133" s="193"/>
      <c r="P133" s="193"/>
      <c r="Q133" s="193"/>
      <c r="R133" s="193"/>
      <c r="S133" s="193"/>
      <c r="T133" s="193"/>
      <c r="U133" s="193"/>
      <c r="V133" s="193"/>
    </row>
    <row r="134" spans="1:22" ht="15" x14ac:dyDescent="0.2">
      <c r="A134" s="193"/>
      <c r="B134" s="193"/>
      <c r="C134" s="193"/>
      <c r="D134" s="193"/>
      <c r="E134" s="193"/>
      <c r="F134" s="193"/>
      <c r="G134" s="193"/>
      <c r="H134" s="193"/>
      <c r="I134" s="193"/>
      <c r="J134" s="193"/>
      <c r="K134" s="193"/>
      <c r="L134" s="193"/>
      <c r="M134" s="193"/>
      <c r="N134" s="193"/>
      <c r="O134" s="193"/>
      <c r="P134" s="193"/>
      <c r="Q134" s="193"/>
      <c r="R134" s="193"/>
      <c r="S134" s="193"/>
      <c r="T134" s="193"/>
      <c r="U134" s="193"/>
      <c r="V134" s="193"/>
    </row>
    <row r="135" spans="1:22" ht="15" x14ac:dyDescent="0.2">
      <c r="A135" s="193"/>
      <c r="B135" s="193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  <c r="R135" s="193"/>
      <c r="S135" s="193"/>
      <c r="T135" s="193"/>
      <c r="U135" s="193"/>
      <c r="V135" s="193"/>
    </row>
    <row r="136" spans="1:22" ht="15" x14ac:dyDescent="0.2">
      <c r="A136" s="193"/>
      <c r="B136" s="193"/>
      <c r="C136" s="193"/>
      <c r="D136" s="193"/>
      <c r="E136" s="193"/>
      <c r="F136" s="193"/>
      <c r="G136" s="19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  <c r="R136" s="193"/>
      <c r="S136" s="193"/>
      <c r="T136" s="193"/>
      <c r="U136" s="193"/>
      <c r="V136" s="193"/>
    </row>
    <row r="137" spans="1:22" ht="15" x14ac:dyDescent="0.2">
      <c r="A137" s="193"/>
      <c r="B137" s="193"/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193"/>
      <c r="U137" s="193"/>
      <c r="V137" s="193"/>
    </row>
    <row r="138" spans="1:22" ht="15" x14ac:dyDescent="0.2">
      <c r="A138" s="193"/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</row>
    <row r="139" spans="1:22" ht="15" x14ac:dyDescent="0.2">
      <c r="A139" s="193"/>
      <c r="B139" s="193"/>
      <c r="C139" s="193"/>
      <c r="D139" s="193"/>
      <c r="E139" s="193"/>
      <c r="F139" s="193"/>
      <c r="G139" s="193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  <c r="R139" s="193"/>
      <c r="S139" s="193"/>
      <c r="T139" s="193"/>
      <c r="U139" s="193"/>
      <c r="V139" s="193"/>
    </row>
    <row r="140" spans="1:22" ht="15" x14ac:dyDescent="0.2">
      <c r="A140" s="193"/>
      <c r="B140" s="193"/>
      <c r="C140" s="193"/>
      <c r="D140" s="193"/>
      <c r="E140" s="193"/>
      <c r="F140" s="193"/>
      <c r="G140" s="19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  <c r="R140" s="193"/>
      <c r="S140" s="193"/>
      <c r="T140" s="193"/>
      <c r="U140" s="193"/>
      <c r="V140" s="193"/>
    </row>
    <row r="141" spans="1:22" ht="15" x14ac:dyDescent="0.2">
      <c r="A141" s="193"/>
      <c r="B141" s="193"/>
      <c r="C141" s="193"/>
      <c r="D141" s="193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  <c r="R141" s="193"/>
      <c r="S141" s="193"/>
      <c r="T141" s="193"/>
      <c r="U141" s="193"/>
      <c r="V141" s="193"/>
    </row>
    <row r="142" spans="1:22" ht="15" x14ac:dyDescent="0.2">
      <c r="A142" s="193"/>
      <c r="B142" s="193"/>
      <c r="C142" s="193"/>
      <c r="D142" s="193"/>
      <c r="E142" s="193"/>
      <c r="F142" s="193"/>
      <c r="G142" s="19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  <c r="R142" s="193"/>
      <c r="S142" s="193"/>
      <c r="T142" s="193"/>
      <c r="U142" s="193"/>
      <c r="V142" s="193"/>
    </row>
    <row r="143" spans="1:22" ht="15" x14ac:dyDescent="0.2">
      <c r="A143" s="193"/>
      <c r="B143" s="193"/>
      <c r="C143" s="193"/>
      <c r="D143" s="193"/>
      <c r="E143" s="193"/>
      <c r="F143" s="193"/>
      <c r="G143" s="19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  <c r="R143" s="193"/>
      <c r="S143" s="193"/>
      <c r="T143" s="193"/>
      <c r="U143" s="193"/>
      <c r="V143" s="193"/>
    </row>
    <row r="144" spans="1:22" ht="15" x14ac:dyDescent="0.2">
      <c r="A144" s="193"/>
      <c r="B144" s="193"/>
      <c r="C144" s="193"/>
      <c r="D144" s="193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  <c r="R144" s="193"/>
      <c r="S144" s="193"/>
      <c r="T144" s="193"/>
      <c r="U144" s="193"/>
      <c r="V144" s="193"/>
    </row>
    <row r="145" spans="1:22" ht="15" x14ac:dyDescent="0.2">
      <c r="A145" s="193"/>
      <c r="B145" s="193"/>
      <c r="C145" s="193"/>
      <c r="D145" s="193"/>
      <c r="E145" s="193"/>
      <c r="F145" s="193"/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  <c r="R145" s="193"/>
      <c r="S145" s="193"/>
      <c r="T145" s="193"/>
      <c r="U145" s="193"/>
      <c r="V145" s="193"/>
    </row>
    <row r="146" spans="1:22" ht="15" x14ac:dyDescent="0.2">
      <c r="A146" s="193"/>
      <c r="B146" s="193"/>
      <c r="C146" s="193"/>
      <c r="D146" s="193"/>
      <c r="E146" s="193"/>
      <c r="F146" s="193"/>
      <c r="G146" s="19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  <c r="R146" s="193"/>
      <c r="S146" s="193"/>
      <c r="T146" s="193"/>
      <c r="U146" s="193"/>
      <c r="V146" s="193"/>
    </row>
    <row r="147" spans="1:22" ht="15" x14ac:dyDescent="0.2">
      <c r="A147" s="193"/>
      <c r="B147" s="193"/>
      <c r="C147" s="193"/>
      <c r="D147" s="193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  <c r="R147" s="193"/>
      <c r="S147" s="193"/>
      <c r="T147" s="193"/>
      <c r="U147" s="193"/>
      <c r="V147" s="193"/>
    </row>
    <row r="148" spans="1:22" ht="15" x14ac:dyDescent="0.2">
      <c r="A148" s="193"/>
      <c r="B148" s="193"/>
      <c r="C148" s="193"/>
      <c r="D148" s="193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  <c r="R148" s="193"/>
      <c r="S148" s="193"/>
      <c r="T148" s="193"/>
      <c r="U148" s="193"/>
      <c r="V148" s="193"/>
    </row>
    <row r="149" spans="1:22" ht="15" x14ac:dyDescent="0.2">
      <c r="A149" s="193"/>
      <c r="B149" s="193"/>
      <c r="C149" s="193"/>
      <c r="D149" s="193"/>
      <c r="E149" s="193"/>
      <c r="F149" s="193"/>
      <c r="G149" s="193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  <c r="R149" s="193"/>
      <c r="S149" s="193"/>
      <c r="T149" s="193"/>
      <c r="U149" s="193"/>
      <c r="V149" s="193"/>
    </row>
    <row r="150" spans="1:22" ht="15" x14ac:dyDescent="0.2">
      <c r="A150" s="193"/>
      <c r="B150" s="193"/>
      <c r="C150" s="193"/>
      <c r="D150" s="193"/>
      <c r="E150" s="193"/>
      <c r="F150" s="193"/>
      <c r="G150" s="193"/>
      <c r="H150" s="193"/>
      <c r="I150" s="193"/>
      <c r="J150" s="193"/>
      <c r="K150" s="193"/>
      <c r="L150" s="193"/>
      <c r="M150" s="193"/>
      <c r="N150" s="193"/>
      <c r="O150" s="193"/>
      <c r="P150" s="193"/>
      <c r="Q150" s="193"/>
      <c r="R150" s="193"/>
      <c r="S150" s="193"/>
      <c r="T150" s="193"/>
      <c r="U150" s="193"/>
      <c r="V150" s="193"/>
    </row>
    <row r="151" spans="1:22" ht="15" x14ac:dyDescent="0.2">
      <c r="A151" s="193"/>
      <c r="B151" s="193"/>
      <c r="C151" s="193"/>
      <c r="D151" s="193"/>
      <c r="E151" s="193"/>
      <c r="F151" s="193"/>
      <c r="G151" s="193"/>
      <c r="H151" s="193"/>
      <c r="I151" s="193"/>
      <c r="J151" s="193"/>
      <c r="K151" s="193"/>
      <c r="L151" s="193"/>
      <c r="M151" s="193"/>
      <c r="N151" s="193"/>
      <c r="O151" s="193"/>
      <c r="P151" s="193"/>
      <c r="Q151" s="193"/>
      <c r="R151" s="193"/>
      <c r="S151" s="193"/>
      <c r="T151" s="193"/>
      <c r="U151" s="193"/>
      <c r="V151" s="193"/>
    </row>
    <row r="152" spans="1:22" ht="15" x14ac:dyDescent="0.2">
      <c r="A152" s="193"/>
      <c r="B152" s="193"/>
      <c r="C152" s="193"/>
      <c r="D152" s="193"/>
      <c r="E152" s="193"/>
      <c r="F152" s="193"/>
      <c r="G152" s="193"/>
      <c r="H152" s="193"/>
      <c r="I152" s="193"/>
      <c r="J152" s="193"/>
      <c r="K152" s="193"/>
      <c r="L152" s="193"/>
      <c r="M152" s="193"/>
      <c r="N152" s="193"/>
      <c r="O152" s="193"/>
      <c r="P152" s="193"/>
      <c r="Q152" s="193"/>
      <c r="R152" s="193"/>
      <c r="S152" s="193"/>
      <c r="T152" s="193"/>
      <c r="U152" s="193"/>
      <c r="V152" s="193"/>
    </row>
    <row r="153" spans="1:22" ht="15" x14ac:dyDescent="0.2">
      <c r="A153" s="193"/>
      <c r="B153" s="193"/>
      <c r="C153" s="193"/>
      <c r="D153" s="193"/>
      <c r="E153" s="193"/>
      <c r="F153" s="193"/>
      <c r="G153" s="193"/>
      <c r="H153" s="193"/>
      <c r="I153" s="193"/>
      <c r="J153" s="193"/>
      <c r="K153" s="193"/>
      <c r="L153" s="193"/>
      <c r="M153" s="193"/>
      <c r="N153" s="193"/>
      <c r="O153" s="193"/>
      <c r="P153" s="193"/>
      <c r="Q153" s="193"/>
      <c r="R153" s="193"/>
      <c r="S153" s="193"/>
      <c r="T153" s="193"/>
      <c r="U153" s="193"/>
      <c r="V153" s="193"/>
    </row>
    <row r="154" spans="1:22" ht="15" x14ac:dyDescent="0.2">
      <c r="A154" s="193"/>
      <c r="B154" s="193"/>
      <c r="C154" s="193"/>
      <c r="D154" s="193"/>
      <c r="E154" s="193"/>
      <c r="F154" s="193"/>
      <c r="G154" s="193"/>
      <c r="H154" s="193"/>
      <c r="I154" s="193"/>
      <c r="J154" s="193"/>
      <c r="K154" s="193"/>
      <c r="L154" s="193"/>
      <c r="M154" s="193"/>
      <c r="N154" s="193"/>
      <c r="O154" s="193"/>
      <c r="P154" s="193"/>
      <c r="Q154" s="193"/>
      <c r="R154" s="193"/>
      <c r="S154" s="193"/>
      <c r="T154" s="193"/>
      <c r="U154" s="193"/>
      <c r="V154" s="193"/>
    </row>
    <row r="155" spans="1:22" ht="15" x14ac:dyDescent="0.2">
      <c r="A155" s="193"/>
      <c r="B155" s="193"/>
      <c r="C155" s="193"/>
      <c r="D155" s="193"/>
      <c r="E155" s="193"/>
      <c r="F155" s="193"/>
      <c r="G155" s="193"/>
      <c r="H155" s="193"/>
      <c r="I155" s="193"/>
      <c r="J155" s="193"/>
      <c r="K155" s="193"/>
      <c r="L155" s="193"/>
      <c r="M155" s="193"/>
      <c r="N155" s="193"/>
      <c r="O155" s="193"/>
      <c r="P155" s="193"/>
      <c r="Q155" s="193"/>
      <c r="R155" s="193"/>
      <c r="S155" s="193"/>
      <c r="T155" s="193"/>
      <c r="U155" s="193"/>
      <c r="V155" s="193"/>
    </row>
    <row r="156" spans="1:22" ht="15" x14ac:dyDescent="0.2">
      <c r="A156" s="193"/>
      <c r="B156" s="193"/>
      <c r="C156" s="193"/>
      <c r="D156" s="193"/>
      <c r="E156" s="193"/>
      <c r="F156" s="193"/>
      <c r="G156" s="193"/>
      <c r="H156" s="193"/>
      <c r="I156" s="193"/>
      <c r="J156" s="193"/>
      <c r="K156" s="193"/>
      <c r="L156" s="193"/>
      <c r="M156" s="193"/>
      <c r="N156" s="193"/>
      <c r="O156" s="193"/>
      <c r="P156" s="193"/>
      <c r="Q156" s="193"/>
      <c r="R156" s="193"/>
      <c r="S156" s="193"/>
      <c r="T156" s="193"/>
      <c r="U156" s="193"/>
      <c r="V156" s="193"/>
    </row>
    <row r="157" spans="1:22" ht="15" x14ac:dyDescent="0.2">
      <c r="A157" s="193"/>
      <c r="B157" s="193"/>
      <c r="C157" s="193"/>
      <c r="D157" s="193"/>
      <c r="E157" s="193"/>
      <c r="F157" s="193"/>
      <c r="G157" s="193"/>
      <c r="H157" s="193"/>
      <c r="I157" s="193"/>
      <c r="J157" s="193"/>
      <c r="K157" s="193"/>
      <c r="L157" s="193"/>
      <c r="M157" s="193"/>
      <c r="N157" s="193"/>
      <c r="O157" s="193"/>
      <c r="P157" s="193"/>
      <c r="Q157" s="193"/>
      <c r="R157" s="193"/>
      <c r="S157" s="193"/>
      <c r="T157" s="193"/>
      <c r="U157" s="193"/>
      <c r="V157" s="193"/>
    </row>
    <row r="158" spans="1:22" ht="15" x14ac:dyDescent="0.2">
      <c r="A158" s="193"/>
      <c r="B158" s="193"/>
      <c r="C158" s="193"/>
      <c r="D158" s="193"/>
      <c r="E158" s="193"/>
      <c r="F158" s="193"/>
      <c r="G158" s="193"/>
      <c r="H158" s="193"/>
      <c r="I158" s="193"/>
      <c r="J158" s="193"/>
      <c r="K158" s="193"/>
      <c r="L158" s="193"/>
      <c r="M158" s="193"/>
      <c r="N158" s="193"/>
      <c r="O158" s="193"/>
      <c r="P158" s="193"/>
      <c r="Q158" s="193"/>
      <c r="R158" s="193"/>
      <c r="S158" s="193"/>
      <c r="T158" s="193"/>
      <c r="U158" s="193"/>
      <c r="V158" s="193"/>
    </row>
    <row r="159" spans="1:22" ht="15" x14ac:dyDescent="0.2">
      <c r="A159" s="193"/>
      <c r="B159" s="193"/>
      <c r="C159" s="193"/>
      <c r="D159" s="193"/>
      <c r="E159" s="193"/>
      <c r="F159" s="193"/>
      <c r="G159" s="19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  <c r="R159" s="193"/>
      <c r="S159" s="193"/>
      <c r="T159" s="193"/>
      <c r="U159" s="193"/>
      <c r="V159" s="193"/>
    </row>
    <row r="160" spans="1:22" ht="15" x14ac:dyDescent="0.2">
      <c r="A160" s="193"/>
      <c r="B160" s="193"/>
      <c r="C160" s="193"/>
      <c r="D160" s="193"/>
      <c r="E160" s="193"/>
      <c r="F160" s="193"/>
      <c r="G160" s="193"/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  <c r="R160" s="193"/>
      <c r="S160" s="193"/>
      <c r="T160" s="193"/>
      <c r="U160" s="193"/>
      <c r="V160" s="193"/>
    </row>
    <row r="161" spans="1:22" ht="15" x14ac:dyDescent="0.2">
      <c r="A161" s="193"/>
      <c r="B161" s="193"/>
      <c r="C161" s="193"/>
      <c r="D161" s="193"/>
      <c r="E161" s="193"/>
      <c r="F161" s="193"/>
      <c r="G161" s="193"/>
      <c r="H161" s="193"/>
      <c r="I161" s="193"/>
      <c r="J161" s="193"/>
      <c r="K161" s="193"/>
      <c r="L161" s="193"/>
      <c r="M161" s="193"/>
      <c r="N161" s="193"/>
      <c r="O161" s="193"/>
      <c r="P161" s="193"/>
      <c r="Q161" s="193"/>
      <c r="R161" s="193"/>
      <c r="S161" s="193"/>
      <c r="T161" s="193"/>
      <c r="U161" s="193"/>
      <c r="V161" s="193"/>
    </row>
    <row r="162" spans="1:22" ht="15" x14ac:dyDescent="0.2">
      <c r="A162" s="193"/>
      <c r="B162" s="193"/>
      <c r="C162" s="193"/>
      <c r="D162" s="193"/>
      <c r="E162" s="193"/>
      <c r="F162" s="193"/>
      <c r="G162" s="19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  <c r="R162" s="193"/>
      <c r="S162" s="193"/>
      <c r="T162" s="193"/>
      <c r="U162" s="193"/>
      <c r="V162" s="193"/>
    </row>
    <row r="163" spans="1:22" ht="15" x14ac:dyDescent="0.2">
      <c r="A163" s="193"/>
      <c r="B163" s="193"/>
      <c r="C163" s="193"/>
      <c r="D163" s="193"/>
      <c r="E163" s="193"/>
      <c r="F163" s="193"/>
      <c r="G163" s="193"/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  <c r="R163" s="193"/>
      <c r="S163" s="193"/>
      <c r="T163" s="193"/>
      <c r="U163" s="193"/>
      <c r="V163" s="193"/>
    </row>
    <row r="164" spans="1:22" ht="15" x14ac:dyDescent="0.2">
      <c r="A164" s="193"/>
      <c r="B164" s="193"/>
      <c r="C164" s="193"/>
      <c r="D164" s="193"/>
      <c r="E164" s="193"/>
      <c r="F164" s="193"/>
      <c r="G164" s="193"/>
      <c r="H164" s="193"/>
      <c r="I164" s="193"/>
      <c r="J164" s="193"/>
      <c r="K164" s="193"/>
      <c r="L164" s="193"/>
      <c r="M164" s="193"/>
      <c r="N164" s="193"/>
      <c r="O164" s="193"/>
      <c r="P164" s="193"/>
      <c r="Q164" s="193"/>
      <c r="R164" s="193"/>
      <c r="S164" s="193"/>
      <c r="T164" s="193"/>
      <c r="U164" s="193"/>
      <c r="V164" s="193"/>
    </row>
    <row r="165" spans="1:22" ht="15" x14ac:dyDescent="0.2">
      <c r="A165" s="193"/>
      <c r="B165" s="193"/>
      <c r="C165" s="193"/>
      <c r="D165" s="193"/>
      <c r="E165" s="193"/>
      <c r="F165" s="193"/>
      <c r="G165" s="19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  <c r="R165" s="193"/>
      <c r="S165" s="193"/>
      <c r="T165" s="193"/>
      <c r="U165" s="193"/>
      <c r="V165" s="193"/>
    </row>
    <row r="166" spans="1:22" ht="15" x14ac:dyDescent="0.2">
      <c r="A166" s="193"/>
      <c r="B166" s="193"/>
      <c r="C166" s="193"/>
      <c r="D166" s="193"/>
      <c r="E166" s="193"/>
      <c r="F166" s="193"/>
      <c r="G166" s="19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  <c r="R166" s="193"/>
      <c r="S166" s="193"/>
      <c r="T166" s="193"/>
      <c r="U166" s="193"/>
      <c r="V166" s="193"/>
    </row>
    <row r="167" spans="1:22" ht="15" x14ac:dyDescent="0.2">
      <c r="A167" s="193"/>
      <c r="B167" s="193"/>
      <c r="C167" s="193"/>
      <c r="D167" s="193"/>
      <c r="E167" s="193"/>
      <c r="F167" s="193"/>
      <c r="G167" s="193"/>
      <c r="H167" s="193"/>
      <c r="I167" s="193"/>
      <c r="J167" s="193"/>
      <c r="K167" s="193"/>
      <c r="L167" s="193"/>
      <c r="M167" s="193"/>
      <c r="N167" s="193"/>
      <c r="O167" s="193"/>
      <c r="P167" s="193"/>
      <c r="Q167" s="193"/>
      <c r="R167" s="193"/>
      <c r="S167" s="193"/>
      <c r="T167" s="193"/>
      <c r="U167" s="193"/>
      <c r="V167" s="193"/>
    </row>
    <row r="168" spans="1:22" ht="15" x14ac:dyDescent="0.2">
      <c r="A168" s="193"/>
      <c r="B168" s="193"/>
      <c r="C168" s="193"/>
      <c r="D168" s="193"/>
      <c r="E168" s="193"/>
      <c r="F168" s="193"/>
      <c r="G168" s="193"/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  <c r="R168" s="193"/>
      <c r="S168" s="193"/>
      <c r="T168" s="193"/>
      <c r="U168" s="193"/>
      <c r="V168" s="193"/>
    </row>
    <row r="169" spans="1:22" ht="15" x14ac:dyDescent="0.2">
      <c r="A169" s="193"/>
      <c r="B169" s="193"/>
      <c r="C169" s="193"/>
      <c r="D169" s="193"/>
      <c r="E169" s="193"/>
      <c r="F169" s="193"/>
      <c r="G169" s="193"/>
      <c r="H169" s="193"/>
      <c r="I169" s="193"/>
      <c r="J169" s="193"/>
      <c r="K169" s="193"/>
      <c r="L169" s="193"/>
      <c r="M169" s="193"/>
      <c r="N169" s="193"/>
      <c r="O169" s="193"/>
      <c r="P169" s="193"/>
      <c r="Q169" s="193"/>
      <c r="R169" s="193"/>
      <c r="S169" s="193"/>
      <c r="T169" s="193"/>
      <c r="U169" s="193"/>
      <c r="V169" s="193"/>
    </row>
    <row r="170" spans="1:22" ht="15" x14ac:dyDescent="0.2">
      <c r="A170" s="193"/>
      <c r="B170" s="193"/>
      <c r="C170" s="193"/>
      <c r="D170" s="193"/>
      <c r="E170" s="193"/>
      <c r="F170" s="193"/>
      <c r="G170" s="193"/>
      <c r="H170" s="193"/>
      <c r="I170" s="193"/>
      <c r="J170" s="193"/>
      <c r="K170" s="193"/>
      <c r="L170" s="193"/>
      <c r="M170" s="193"/>
      <c r="N170" s="193"/>
      <c r="O170" s="193"/>
      <c r="P170" s="193"/>
      <c r="Q170" s="193"/>
      <c r="R170" s="193"/>
      <c r="S170" s="193"/>
      <c r="T170" s="193"/>
      <c r="U170" s="193"/>
      <c r="V170" s="193"/>
    </row>
    <row r="171" spans="1:22" ht="15" x14ac:dyDescent="0.2">
      <c r="A171" s="193"/>
      <c r="B171" s="193"/>
      <c r="C171" s="193"/>
      <c r="D171" s="193"/>
      <c r="E171" s="193"/>
      <c r="F171" s="193"/>
      <c r="G171" s="193"/>
      <c r="H171" s="193"/>
      <c r="I171" s="193"/>
      <c r="J171" s="193"/>
      <c r="K171" s="193"/>
      <c r="L171" s="193"/>
      <c r="M171" s="193"/>
      <c r="N171" s="193"/>
      <c r="O171" s="193"/>
      <c r="P171" s="193"/>
      <c r="Q171" s="193"/>
      <c r="R171" s="193"/>
      <c r="S171" s="193"/>
      <c r="T171" s="193"/>
      <c r="U171" s="193"/>
      <c r="V171" s="193"/>
    </row>
    <row r="172" spans="1:22" ht="15" x14ac:dyDescent="0.2">
      <c r="A172" s="193"/>
      <c r="B172" s="193"/>
      <c r="C172" s="193"/>
      <c r="D172" s="193"/>
      <c r="E172" s="193"/>
      <c r="F172" s="193"/>
      <c r="G172" s="193"/>
      <c r="H172" s="193"/>
      <c r="I172" s="193"/>
      <c r="J172" s="193"/>
      <c r="K172" s="193"/>
      <c r="L172" s="193"/>
      <c r="M172" s="193"/>
      <c r="N172" s="193"/>
      <c r="O172" s="193"/>
      <c r="P172" s="193"/>
      <c r="Q172" s="193"/>
      <c r="R172" s="193"/>
      <c r="S172" s="193"/>
      <c r="T172" s="193"/>
      <c r="U172" s="193"/>
      <c r="V172" s="193"/>
    </row>
    <row r="173" spans="1:22" ht="15" x14ac:dyDescent="0.2">
      <c r="A173" s="193"/>
      <c r="B173" s="193"/>
      <c r="C173" s="193"/>
      <c r="D173" s="193"/>
      <c r="E173" s="193"/>
      <c r="F173" s="193"/>
      <c r="G173" s="193"/>
      <c r="H173" s="193"/>
      <c r="I173" s="193"/>
      <c r="J173" s="193"/>
      <c r="K173" s="193"/>
      <c r="L173" s="193"/>
      <c r="M173" s="193"/>
      <c r="N173" s="193"/>
      <c r="O173" s="193"/>
      <c r="P173" s="193"/>
      <c r="Q173" s="193"/>
      <c r="R173" s="193"/>
      <c r="S173" s="193"/>
      <c r="T173" s="193"/>
      <c r="U173" s="193"/>
      <c r="V173" s="193"/>
    </row>
    <row r="174" spans="1:22" ht="15" x14ac:dyDescent="0.2">
      <c r="A174" s="193"/>
      <c r="B174" s="193"/>
      <c r="C174" s="193"/>
      <c r="D174" s="193"/>
      <c r="E174" s="193"/>
      <c r="F174" s="193"/>
      <c r="G174" s="193"/>
      <c r="H174" s="193"/>
      <c r="I174" s="193"/>
      <c r="J174" s="193"/>
      <c r="K174" s="193"/>
      <c r="L174" s="193"/>
      <c r="M174" s="193"/>
      <c r="N174" s="193"/>
      <c r="O174" s="193"/>
      <c r="P174" s="193"/>
      <c r="Q174" s="193"/>
      <c r="R174" s="193"/>
      <c r="S174" s="193"/>
      <c r="T174" s="193"/>
      <c r="U174" s="193"/>
      <c r="V174" s="193"/>
    </row>
    <row r="175" spans="1:22" ht="15" x14ac:dyDescent="0.2">
      <c r="A175" s="193"/>
      <c r="B175" s="193"/>
      <c r="C175" s="193"/>
      <c r="D175" s="193"/>
      <c r="E175" s="193"/>
      <c r="F175" s="193"/>
      <c r="G175" s="193"/>
      <c r="H175" s="193"/>
      <c r="I175" s="193"/>
      <c r="J175" s="193"/>
      <c r="K175" s="193"/>
      <c r="L175" s="193"/>
      <c r="M175" s="193"/>
      <c r="N175" s="193"/>
      <c r="O175" s="193"/>
      <c r="P175" s="193"/>
      <c r="Q175" s="193"/>
      <c r="R175" s="193"/>
      <c r="S175" s="193"/>
      <c r="T175" s="193"/>
      <c r="U175" s="193"/>
      <c r="V175" s="193"/>
    </row>
    <row r="176" spans="1:22" ht="15" x14ac:dyDescent="0.2">
      <c r="A176" s="193"/>
      <c r="B176" s="193"/>
      <c r="C176" s="193"/>
      <c r="D176" s="193"/>
      <c r="E176" s="193"/>
      <c r="F176" s="193"/>
      <c r="G176" s="193"/>
      <c r="H176" s="193"/>
      <c r="I176" s="193"/>
      <c r="J176" s="193"/>
      <c r="K176" s="193"/>
      <c r="L176" s="193"/>
      <c r="M176" s="193"/>
      <c r="N176" s="193"/>
      <c r="O176" s="193"/>
      <c r="P176" s="193"/>
      <c r="Q176" s="193"/>
      <c r="R176" s="193"/>
      <c r="S176" s="193"/>
      <c r="T176" s="193"/>
      <c r="U176" s="193"/>
      <c r="V176" s="193"/>
    </row>
    <row r="177" spans="1:22" ht="15" x14ac:dyDescent="0.2">
      <c r="A177" s="193"/>
      <c r="B177" s="193"/>
      <c r="C177" s="193"/>
      <c r="D177" s="193"/>
      <c r="E177" s="193"/>
      <c r="F177" s="193"/>
      <c r="G177" s="193"/>
      <c r="H177" s="193"/>
      <c r="I177" s="193"/>
      <c r="J177" s="193"/>
      <c r="K177" s="193"/>
      <c r="L177" s="193"/>
      <c r="M177" s="193"/>
      <c r="N177" s="193"/>
      <c r="O177" s="193"/>
      <c r="P177" s="193"/>
      <c r="Q177" s="193"/>
      <c r="R177" s="193"/>
      <c r="S177" s="193"/>
      <c r="T177" s="193"/>
      <c r="U177" s="193"/>
      <c r="V177" s="193"/>
    </row>
    <row r="179" spans="1:22" ht="15" x14ac:dyDescent="0.2">
      <c r="A179" s="193"/>
      <c r="B179" s="193"/>
      <c r="C179" s="193"/>
      <c r="D179" s="193"/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  <c r="R179" s="193"/>
      <c r="S179" s="193"/>
      <c r="T179" s="193"/>
      <c r="U179" s="193"/>
      <c r="V179" s="193"/>
    </row>
    <row r="180" spans="1:22" ht="15" x14ac:dyDescent="0.2">
      <c r="A180" s="193"/>
      <c r="B180" s="193"/>
      <c r="C180" s="193"/>
      <c r="D180" s="193"/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  <c r="R180" s="193"/>
      <c r="S180" s="193"/>
      <c r="T180" s="193"/>
      <c r="U180" s="193"/>
      <c r="V180" s="193"/>
    </row>
    <row r="181" spans="1:22" ht="15" x14ac:dyDescent="0.2">
      <c r="A181" s="193"/>
      <c r="B181" s="193"/>
      <c r="C181" s="193"/>
      <c r="D181" s="193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  <c r="R181" s="193"/>
      <c r="S181" s="193"/>
      <c r="T181" s="193"/>
      <c r="U181" s="193"/>
      <c r="V181" s="193"/>
    </row>
    <row r="182" spans="1:22" ht="15" x14ac:dyDescent="0.2">
      <c r="A182" s="193"/>
      <c r="B182" s="193"/>
      <c r="C182" s="193"/>
      <c r="D182" s="193"/>
      <c r="E182" s="193"/>
      <c r="F182" s="193"/>
      <c r="G182" s="193"/>
      <c r="H182" s="193"/>
      <c r="I182" s="193"/>
      <c r="J182" s="193"/>
      <c r="K182" s="193"/>
      <c r="L182" s="193"/>
      <c r="M182" s="193"/>
      <c r="N182" s="193"/>
      <c r="O182" s="193"/>
      <c r="P182" s="193"/>
      <c r="Q182" s="193"/>
      <c r="R182" s="193"/>
      <c r="S182" s="193"/>
      <c r="T182" s="193"/>
      <c r="U182" s="193"/>
      <c r="V182" s="193"/>
    </row>
    <row r="183" spans="1:22" ht="15" x14ac:dyDescent="0.2">
      <c r="A183" s="193"/>
      <c r="B183" s="193"/>
      <c r="C183" s="193"/>
      <c r="D183" s="193"/>
      <c r="E183" s="193"/>
      <c r="F183" s="193"/>
      <c r="G183" s="193"/>
      <c r="H183" s="193"/>
      <c r="I183" s="193"/>
      <c r="J183" s="193"/>
      <c r="K183" s="193"/>
      <c r="L183" s="193"/>
      <c r="M183" s="193"/>
      <c r="N183" s="193"/>
      <c r="O183" s="193"/>
      <c r="P183" s="193"/>
      <c r="Q183" s="193"/>
      <c r="R183" s="193"/>
      <c r="S183" s="193"/>
      <c r="T183" s="193"/>
      <c r="U183" s="193"/>
      <c r="V183" s="193"/>
    </row>
  </sheetData>
  <sheetProtection selectLockedCells="1" selectUnlockedCells="1"/>
  <mergeCells count="64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33:A34"/>
    <mergeCell ref="A10:V10"/>
    <mergeCell ref="A14:B14"/>
    <mergeCell ref="A15:V15"/>
    <mergeCell ref="A21:F21"/>
    <mergeCell ref="A22:V22"/>
    <mergeCell ref="A25:F25"/>
    <mergeCell ref="A26:V26"/>
    <mergeCell ref="A29:F29"/>
    <mergeCell ref="A30:F30"/>
    <mergeCell ref="A31:V31"/>
    <mergeCell ref="A32:V32"/>
    <mergeCell ref="A51:M51"/>
    <mergeCell ref="A35:F35"/>
    <mergeCell ref="A36:V36"/>
    <mergeCell ref="A37:A38"/>
    <mergeCell ref="A39:A40"/>
    <mergeCell ref="A41:A42"/>
    <mergeCell ref="A43:A44"/>
    <mergeCell ref="A45:A46"/>
    <mergeCell ref="A47:F47"/>
    <mergeCell ref="A48:F48"/>
    <mergeCell ref="A49:F49"/>
    <mergeCell ref="A50:M50"/>
    <mergeCell ref="A52:M52"/>
    <mergeCell ref="A53:M53"/>
    <mergeCell ref="A54:M54"/>
    <mergeCell ref="A55:M55"/>
    <mergeCell ref="N55:P55"/>
    <mergeCell ref="D63:G63"/>
    <mergeCell ref="I63:K63"/>
    <mergeCell ref="C64:K64"/>
    <mergeCell ref="S55:T55"/>
    <mergeCell ref="U55:V55"/>
    <mergeCell ref="D59:G59"/>
    <mergeCell ref="I59:K59"/>
    <mergeCell ref="D61:G61"/>
    <mergeCell ref="I61:K61"/>
    <mergeCell ref="Q55:R55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1141" t="s">
        <v>65</v>
      </c>
      <c r="D1" s="1142"/>
      <c r="E1" s="1142"/>
      <c r="F1" s="1142"/>
      <c r="G1" s="1142"/>
      <c r="H1" s="1142"/>
      <c r="I1" s="1142"/>
      <c r="J1" s="1142"/>
      <c r="K1" s="1143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46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66</v>
      </c>
      <c r="D3" s="6">
        <v>33</v>
      </c>
      <c r="E3" s="6">
        <v>7</v>
      </c>
      <c r="F3" s="6"/>
      <c r="G3" s="6"/>
      <c r="H3" s="6"/>
      <c r="I3" s="9" t="s">
        <v>41</v>
      </c>
      <c r="J3" s="9" t="s">
        <v>37</v>
      </c>
    </row>
    <row r="4" spans="1:12" s="3" customFormat="1" ht="18.75" x14ac:dyDescent="0.3">
      <c r="C4" s="6" t="s">
        <v>67</v>
      </c>
      <c r="D4" s="6"/>
      <c r="E4" s="6"/>
      <c r="F4" s="6">
        <v>4</v>
      </c>
      <c r="G4" s="6">
        <v>11</v>
      </c>
      <c r="H4" s="6">
        <v>2</v>
      </c>
      <c r="I4" s="9" t="s">
        <v>38</v>
      </c>
      <c r="J4" s="9" t="s">
        <v>39</v>
      </c>
    </row>
    <row r="5" spans="1:12" s="3" customFormat="1" ht="18.75" x14ac:dyDescent="0.3">
      <c r="C5" s="6" t="s">
        <v>68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42</v>
      </c>
      <c r="J5" s="9" t="s">
        <v>40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1147" t="s">
        <v>47</v>
      </c>
      <c r="F7" s="1148"/>
      <c r="G7" s="1148"/>
      <c r="H7" s="2"/>
      <c r="I7" s="2"/>
      <c r="J7" s="2"/>
      <c r="K7" s="4"/>
    </row>
    <row r="8" spans="1:12" s="3" customFormat="1" ht="18.75" x14ac:dyDescent="0.3">
      <c r="C8" s="2"/>
      <c r="D8" s="1144" t="s">
        <v>48</v>
      </c>
      <c r="E8" s="1145"/>
      <c r="F8" s="1146"/>
      <c r="G8" s="14" t="s">
        <v>25</v>
      </c>
      <c r="H8" s="14" t="s">
        <v>49</v>
      </c>
      <c r="I8" s="2"/>
      <c r="J8" s="2"/>
      <c r="K8" s="4"/>
    </row>
    <row r="9" spans="1:12" s="3" customFormat="1" ht="18.75" x14ac:dyDescent="0.3">
      <c r="C9" s="2"/>
      <c r="D9" s="1144" t="s">
        <v>26</v>
      </c>
      <c r="E9" s="1145"/>
      <c r="F9" s="1146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1137" t="s">
        <v>27</v>
      </c>
      <c r="E10" s="1138"/>
      <c r="F10" s="1138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1139" t="s">
        <v>50</v>
      </c>
      <c r="F12" s="1140"/>
      <c r="G12" s="1140"/>
      <c r="H12" s="2"/>
      <c r="I12" s="2"/>
      <c r="J12" s="2"/>
      <c r="K12" s="4"/>
    </row>
    <row r="13" spans="1:12" s="3" customFormat="1" ht="63.75" x14ac:dyDescent="0.3">
      <c r="C13" s="2"/>
      <c r="D13" s="1149" t="s">
        <v>51</v>
      </c>
      <c r="E13" s="1150"/>
      <c r="F13" s="1151"/>
      <c r="G13" s="16" t="s">
        <v>52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1134" t="s">
        <v>45</v>
      </c>
      <c r="E14" s="1135"/>
      <c r="F14" s="1136"/>
      <c r="G14" s="14" t="s">
        <v>53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1134"/>
      <c r="E15" s="1135"/>
      <c r="F15" s="1136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2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92"/>
  <sheetViews>
    <sheetView view="pageBreakPreview" topLeftCell="A19" zoomScale="110" zoomScaleNormal="50" zoomScaleSheetLayoutView="110" workbookViewId="0">
      <selection activeCell="AV11" sqref="AV11"/>
    </sheetView>
  </sheetViews>
  <sheetFormatPr defaultRowHeight="15.75" x14ac:dyDescent="0.2"/>
  <cols>
    <col min="1" max="1" width="11.28515625" style="811" customWidth="1"/>
    <col min="2" max="2" width="47.28515625" style="193" customWidth="1"/>
    <col min="3" max="3" width="6.7109375" style="812" customWidth="1"/>
    <col min="4" max="4" width="12" style="813" customWidth="1"/>
    <col min="5" max="5" width="7.28515625" style="813" customWidth="1"/>
    <col min="6" max="6" width="6.42578125" style="812" customWidth="1"/>
    <col min="7" max="7" width="7.42578125" style="812" customWidth="1"/>
    <col min="8" max="8" width="9.85546875" style="812" customWidth="1"/>
    <col min="9" max="9" width="8.7109375" style="193" customWidth="1"/>
    <col min="10" max="10" width="8" style="193" customWidth="1"/>
    <col min="11" max="11" width="5.85546875" style="193" customWidth="1"/>
    <col min="12" max="12" width="7.85546875" style="193" customWidth="1"/>
    <col min="13" max="13" width="8.85546875" style="193" customWidth="1"/>
    <col min="14" max="15" width="6.140625" style="193" customWidth="1"/>
    <col min="16" max="16" width="6.28515625" style="193" customWidth="1"/>
    <col min="17" max="18" width="6.42578125" style="193" customWidth="1"/>
    <col min="19" max="19" width="6.5703125" style="347" hidden="1" customWidth="1"/>
    <col min="20" max="20" width="6.28515625" style="347" hidden="1" customWidth="1"/>
    <col min="21" max="21" width="5.5703125" style="347" hidden="1" customWidth="1"/>
    <col min="22" max="22" width="5.7109375" style="347" hidden="1" customWidth="1"/>
    <col min="23" max="45" width="0" style="193" hidden="1" customWidth="1"/>
    <col min="46" max="16384" width="9.140625" style="193"/>
  </cols>
  <sheetData>
    <row r="1" spans="1:48" s="139" customFormat="1" ht="18.75" thickBot="1" x14ac:dyDescent="0.25">
      <c r="A1" s="1152" t="s">
        <v>238</v>
      </c>
      <c r="B1" s="1153"/>
      <c r="C1" s="1153"/>
      <c r="D1" s="1153"/>
      <c r="E1" s="1153"/>
      <c r="F1" s="1153"/>
      <c r="G1" s="1153"/>
      <c r="H1" s="1153"/>
      <c r="I1" s="1153"/>
      <c r="J1" s="1153"/>
      <c r="K1" s="1153"/>
      <c r="L1" s="1153"/>
      <c r="M1" s="1153"/>
      <c r="N1" s="1153"/>
      <c r="O1" s="1153"/>
      <c r="P1" s="1153"/>
      <c r="Q1" s="1153"/>
      <c r="R1" s="1153"/>
      <c r="S1" s="1153"/>
      <c r="T1" s="1153"/>
      <c r="U1" s="1153"/>
      <c r="V1" s="1154"/>
    </row>
    <row r="2" spans="1:48" s="139" customFormat="1" x14ac:dyDescent="0.2">
      <c r="A2" s="1155" t="s">
        <v>122</v>
      </c>
      <c r="B2" s="1158" t="s">
        <v>202</v>
      </c>
      <c r="C2" s="1161" t="s">
        <v>81</v>
      </c>
      <c r="D2" s="1162"/>
      <c r="E2" s="1162"/>
      <c r="F2" s="1163"/>
      <c r="G2" s="1164" t="s">
        <v>123</v>
      </c>
      <c r="H2" s="1167" t="s">
        <v>124</v>
      </c>
      <c r="I2" s="1168"/>
      <c r="J2" s="1168"/>
      <c r="K2" s="1168"/>
      <c r="L2" s="1168"/>
      <c r="M2" s="1169"/>
      <c r="N2" s="1170" t="s">
        <v>278</v>
      </c>
      <c r="O2" s="1171"/>
      <c r="P2" s="1171"/>
      <c r="Q2" s="1171"/>
      <c r="R2" s="1171"/>
      <c r="S2" s="1171"/>
      <c r="T2" s="1171"/>
      <c r="U2" s="1171"/>
      <c r="V2" s="1172"/>
    </row>
    <row r="3" spans="1:48" s="139" customFormat="1" ht="16.5" thickBot="1" x14ac:dyDescent="0.25">
      <c r="A3" s="1156"/>
      <c r="B3" s="1159"/>
      <c r="C3" s="1176" t="s">
        <v>29</v>
      </c>
      <c r="D3" s="1178" t="s">
        <v>30</v>
      </c>
      <c r="E3" s="1180" t="s">
        <v>54</v>
      </c>
      <c r="F3" s="1181"/>
      <c r="G3" s="1165"/>
      <c r="H3" s="1186" t="s">
        <v>28</v>
      </c>
      <c r="I3" s="1189" t="s">
        <v>125</v>
      </c>
      <c r="J3" s="1190"/>
      <c r="K3" s="1190"/>
      <c r="L3" s="1191"/>
      <c r="M3" s="1192" t="s">
        <v>126</v>
      </c>
      <c r="N3" s="1173"/>
      <c r="O3" s="1174"/>
      <c r="P3" s="1174"/>
      <c r="Q3" s="1174"/>
      <c r="R3" s="1174"/>
      <c r="S3" s="1174"/>
      <c r="T3" s="1174"/>
      <c r="U3" s="1174"/>
      <c r="V3" s="1175"/>
    </row>
    <row r="4" spans="1:48" s="139" customFormat="1" x14ac:dyDescent="0.2">
      <c r="A4" s="1156"/>
      <c r="B4" s="1159"/>
      <c r="C4" s="1176"/>
      <c r="D4" s="1178"/>
      <c r="E4" s="1178" t="s">
        <v>55</v>
      </c>
      <c r="F4" s="1196" t="s">
        <v>56</v>
      </c>
      <c r="G4" s="1165"/>
      <c r="H4" s="1187"/>
      <c r="I4" s="1198" t="s">
        <v>24</v>
      </c>
      <c r="J4" s="1198" t="s">
        <v>31</v>
      </c>
      <c r="K4" s="1198" t="s">
        <v>127</v>
      </c>
      <c r="L4" s="1198" t="s">
        <v>128</v>
      </c>
      <c r="M4" s="1193"/>
      <c r="N4" s="1201" t="s">
        <v>64</v>
      </c>
      <c r="O4" s="1202"/>
      <c r="P4" s="1203"/>
      <c r="Q4" s="1201" t="s">
        <v>72</v>
      </c>
      <c r="R4" s="1203"/>
      <c r="S4" s="1204"/>
      <c r="T4" s="1205"/>
      <c r="U4" s="1204"/>
      <c r="V4" s="1205"/>
    </row>
    <row r="5" spans="1:48" s="139" customFormat="1" ht="16.5" thickBot="1" x14ac:dyDescent="0.25">
      <c r="A5" s="1156"/>
      <c r="B5" s="1159"/>
      <c r="C5" s="1176"/>
      <c r="D5" s="1178"/>
      <c r="E5" s="1178"/>
      <c r="F5" s="1196"/>
      <c r="G5" s="1165"/>
      <c r="H5" s="1187"/>
      <c r="I5" s="1199"/>
      <c r="J5" s="1199"/>
      <c r="K5" s="1199"/>
      <c r="L5" s="1199"/>
      <c r="M5" s="1193"/>
      <c r="N5" s="636">
        <v>1</v>
      </c>
      <c r="O5" s="637" t="s">
        <v>79</v>
      </c>
      <c r="P5" s="638" t="s">
        <v>80</v>
      </c>
      <c r="Q5" s="636">
        <v>3</v>
      </c>
      <c r="R5" s="324"/>
      <c r="S5" s="144"/>
      <c r="T5" s="143"/>
      <c r="U5" s="140"/>
      <c r="V5" s="143"/>
    </row>
    <row r="6" spans="1:48" s="139" customFormat="1" ht="16.5" thickBot="1" x14ac:dyDescent="0.25">
      <c r="A6" s="1156"/>
      <c r="B6" s="1159"/>
      <c r="C6" s="1176"/>
      <c r="D6" s="1178"/>
      <c r="E6" s="1178"/>
      <c r="F6" s="1196"/>
      <c r="G6" s="1165"/>
      <c r="H6" s="1187"/>
      <c r="I6" s="1199"/>
      <c r="J6" s="1199"/>
      <c r="K6" s="1199"/>
      <c r="L6" s="1199"/>
      <c r="M6" s="1194"/>
      <c r="N6" s="1206" t="s">
        <v>240</v>
      </c>
      <c r="O6" s="1207"/>
      <c r="P6" s="1208"/>
      <c r="Q6" s="1208"/>
      <c r="R6" s="1208"/>
      <c r="S6" s="1208"/>
      <c r="T6" s="1208"/>
      <c r="U6" s="1208"/>
      <c r="V6" s="1209"/>
    </row>
    <row r="7" spans="1:48" s="139" customFormat="1" ht="16.5" thickBot="1" x14ac:dyDescent="0.25">
      <c r="A7" s="1157"/>
      <c r="B7" s="1160"/>
      <c r="C7" s="1177"/>
      <c r="D7" s="1179"/>
      <c r="E7" s="1179"/>
      <c r="F7" s="1197"/>
      <c r="G7" s="1166"/>
      <c r="H7" s="1188"/>
      <c r="I7" s="1200"/>
      <c r="J7" s="1200"/>
      <c r="K7" s="1200"/>
      <c r="L7" s="1200"/>
      <c r="M7" s="1195"/>
      <c r="N7" s="639">
        <v>15</v>
      </c>
      <c r="O7" s="640">
        <v>9</v>
      </c>
      <c r="P7" s="641">
        <v>9</v>
      </c>
      <c r="Q7" s="639">
        <v>17</v>
      </c>
      <c r="R7" s="641"/>
      <c r="S7" s="145"/>
      <c r="T7" s="147"/>
      <c r="U7" s="145"/>
      <c r="V7" s="147"/>
    </row>
    <row r="8" spans="1:48" s="139" customFormat="1" ht="16.5" thickBot="1" x14ac:dyDescent="0.25">
      <c r="A8" s="642">
        <v>1</v>
      </c>
      <c r="B8" s="643">
        <v>2</v>
      </c>
      <c r="C8" s="644">
        <v>3</v>
      </c>
      <c r="D8" s="642">
        <v>4</v>
      </c>
      <c r="E8" s="642">
        <v>5</v>
      </c>
      <c r="F8" s="642">
        <v>6</v>
      </c>
      <c r="G8" s="642">
        <v>7</v>
      </c>
      <c r="H8" s="642">
        <v>8</v>
      </c>
      <c r="I8" s="642">
        <v>9</v>
      </c>
      <c r="J8" s="642">
        <v>10</v>
      </c>
      <c r="K8" s="642">
        <v>11</v>
      </c>
      <c r="L8" s="642">
        <v>12</v>
      </c>
      <c r="M8" s="645">
        <v>13</v>
      </c>
      <c r="N8" s="639">
        <v>14</v>
      </c>
      <c r="O8" s="646">
        <v>15</v>
      </c>
      <c r="P8" s="639">
        <v>16</v>
      </c>
      <c r="Q8" s="646">
        <v>17</v>
      </c>
      <c r="R8" s="639">
        <v>18</v>
      </c>
      <c r="S8" s="152">
        <v>19</v>
      </c>
      <c r="T8" s="145">
        <v>20</v>
      </c>
      <c r="U8" s="152">
        <v>21</v>
      </c>
      <c r="V8" s="149">
        <v>22</v>
      </c>
      <c r="W8" s="153">
        <v>22</v>
      </c>
      <c r="X8" s="151">
        <v>23</v>
      </c>
      <c r="Y8" s="148">
        <v>24</v>
      </c>
      <c r="Z8" s="151">
        <v>25</v>
      </c>
      <c r="AA8" s="148">
        <v>26</v>
      </c>
    </row>
    <row r="9" spans="1:48" s="139" customFormat="1" ht="27" customHeight="1" thickBot="1" x14ac:dyDescent="0.25">
      <c r="A9" s="1182" t="s">
        <v>130</v>
      </c>
      <c r="B9" s="1183"/>
      <c r="C9" s="1184"/>
      <c r="D9" s="1184"/>
      <c r="E9" s="1184"/>
      <c r="F9" s="1184"/>
      <c r="G9" s="1184"/>
      <c r="H9" s="1184"/>
      <c r="I9" s="1184"/>
      <c r="J9" s="1184"/>
      <c r="K9" s="1184"/>
      <c r="L9" s="1184"/>
      <c r="M9" s="1184"/>
      <c r="N9" s="1183"/>
      <c r="O9" s="1183"/>
      <c r="P9" s="1183"/>
      <c r="Q9" s="1183"/>
      <c r="R9" s="1183"/>
      <c r="S9" s="1183"/>
      <c r="T9" s="1183"/>
      <c r="U9" s="1183"/>
      <c r="V9" s="1185"/>
    </row>
    <row r="10" spans="1:48" s="139" customFormat="1" ht="16.5" thickBot="1" x14ac:dyDescent="0.25">
      <c r="A10" s="1213" t="s">
        <v>131</v>
      </c>
      <c r="B10" s="1214"/>
      <c r="C10" s="1214"/>
      <c r="D10" s="1214"/>
      <c r="E10" s="1214"/>
      <c r="F10" s="1214"/>
      <c r="G10" s="1214"/>
      <c r="H10" s="1214"/>
      <c r="I10" s="1214"/>
      <c r="J10" s="1214"/>
      <c r="K10" s="1214"/>
      <c r="L10" s="1214"/>
      <c r="M10" s="1214"/>
      <c r="N10" s="1214"/>
      <c r="O10" s="1214"/>
      <c r="P10" s="1214"/>
      <c r="Q10" s="1214"/>
      <c r="R10" s="1214"/>
      <c r="S10" s="1214"/>
      <c r="T10" s="1214"/>
      <c r="U10" s="1214"/>
      <c r="V10" s="1215"/>
    </row>
    <row r="11" spans="1:48" s="169" customFormat="1" ht="31.5" x14ac:dyDescent="0.2">
      <c r="A11" s="647" t="s">
        <v>73</v>
      </c>
      <c r="B11" s="814" t="s">
        <v>235</v>
      </c>
      <c r="C11" s="649"/>
      <c r="D11" s="650" t="s">
        <v>178</v>
      </c>
      <c r="E11" s="650"/>
      <c r="F11" s="651"/>
      <c r="G11" s="652">
        <v>3</v>
      </c>
      <c r="H11" s="653">
        <f>G11*30</f>
        <v>90</v>
      </c>
      <c r="I11" s="654">
        <f>J11+K11+L11</f>
        <v>45</v>
      </c>
      <c r="J11" s="655">
        <v>15</v>
      </c>
      <c r="K11" s="655"/>
      <c r="L11" s="655">
        <v>30</v>
      </c>
      <c r="M11" s="656">
        <f>H11-I11</f>
        <v>45</v>
      </c>
      <c r="N11" s="657">
        <v>3</v>
      </c>
      <c r="O11" s="658"/>
      <c r="P11" s="659"/>
      <c r="Q11" s="660"/>
      <c r="R11" s="661"/>
      <c r="S11" s="164"/>
      <c r="T11" s="168"/>
      <c r="U11" s="164"/>
      <c r="V11" s="166"/>
      <c r="AB11" s="169" t="s">
        <v>237</v>
      </c>
      <c r="AT11" s="169">
        <f>N11*8</f>
        <v>24</v>
      </c>
      <c r="AU11" s="169">
        <v>8</v>
      </c>
      <c r="AV11" s="169">
        <v>16</v>
      </c>
    </row>
    <row r="12" spans="1:48" s="584" customFormat="1" ht="31.5" x14ac:dyDescent="0.2">
      <c r="A12" s="662" t="s">
        <v>177</v>
      </c>
      <c r="B12" s="663" t="s">
        <v>120</v>
      </c>
      <c r="C12" s="664"/>
      <c r="D12" s="665" t="s">
        <v>178</v>
      </c>
      <c r="E12" s="665"/>
      <c r="F12" s="666"/>
      <c r="G12" s="667">
        <v>3</v>
      </c>
      <c r="H12" s="668">
        <f>G12*30</f>
        <v>90</v>
      </c>
      <c r="I12" s="669">
        <f>J12+K12+L12</f>
        <v>30</v>
      </c>
      <c r="J12" s="670"/>
      <c r="K12" s="670"/>
      <c r="L12" s="670">
        <v>30</v>
      </c>
      <c r="M12" s="671">
        <f>H12-I12</f>
        <v>60</v>
      </c>
      <c r="N12" s="672">
        <v>2</v>
      </c>
      <c r="O12" s="673"/>
      <c r="P12" s="674"/>
      <c r="Q12" s="675"/>
      <c r="R12" s="676"/>
      <c r="S12" s="581"/>
      <c r="T12" s="583"/>
      <c r="U12" s="581"/>
      <c r="V12" s="582"/>
      <c r="AB12" s="584" t="s">
        <v>237</v>
      </c>
    </row>
    <row r="13" spans="1:48" s="584" customFormat="1" ht="32.25" thickBot="1" x14ac:dyDescent="0.25">
      <c r="A13" s="662" t="s">
        <v>179</v>
      </c>
      <c r="B13" s="941" t="s">
        <v>312</v>
      </c>
      <c r="C13" s="664"/>
      <c r="D13" s="665" t="s">
        <v>180</v>
      </c>
      <c r="E13" s="665"/>
      <c r="F13" s="666"/>
      <c r="G13" s="667">
        <v>3</v>
      </c>
      <c r="H13" s="668">
        <f>G13*30</f>
        <v>90</v>
      </c>
      <c r="I13" s="669">
        <f>J13+K13+L13</f>
        <v>36</v>
      </c>
      <c r="J13" s="670">
        <v>18</v>
      </c>
      <c r="K13" s="670"/>
      <c r="L13" s="670">
        <v>18</v>
      </c>
      <c r="M13" s="671">
        <f>H13-I13</f>
        <v>54</v>
      </c>
      <c r="N13" s="672"/>
      <c r="O13" s="673">
        <v>2</v>
      </c>
      <c r="P13" s="674">
        <v>2</v>
      </c>
      <c r="Q13" s="675"/>
      <c r="R13" s="676"/>
      <c r="S13" s="581"/>
      <c r="T13" s="583"/>
      <c r="U13" s="581"/>
      <c r="V13" s="582"/>
      <c r="AB13" s="584" t="s">
        <v>237</v>
      </c>
    </row>
    <row r="14" spans="1:48" s="139" customFormat="1" ht="16.5" thickBot="1" x14ac:dyDescent="0.25">
      <c r="A14" s="1216" t="s">
        <v>32</v>
      </c>
      <c r="B14" s="1217"/>
      <c r="C14" s="821"/>
      <c r="D14" s="187"/>
      <c r="E14" s="820"/>
      <c r="F14" s="820"/>
      <c r="G14" s="189">
        <f t="shared" ref="G14:V14" si="0">SUM(G11:G13)</f>
        <v>9</v>
      </c>
      <c r="H14" s="190">
        <f t="shared" si="0"/>
        <v>270</v>
      </c>
      <c r="I14" s="190">
        <f t="shared" si="0"/>
        <v>111</v>
      </c>
      <c r="J14" s="190">
        <f t="shared" si="0"/>
        <v>33</v>
      </c>
      <c r="K14" s="190">
        <f t="shared" si="0"/>
        <v>0</v>
      </c>
      <c r="L14" s="190">
        <f t="shared" si="0"/>
        <v>78</v>
      </c>
      <c r="M14" s="190">
        <f t="shared" si="0"/>
        <v>159</v>
      </c>
      <c r="N14" s="190">
        <f t="shared" si="0"/>
        <v>5</v>
      </c>
      <c r="O14" s="190">
        <f t="shared" si="0"/>
        <v>2</v>
      </c>
      <c r="P14" s="190">
        <f t="shared" si="0"/>
        <v>2</v>
      </c>
      <c r="Q14" s="190">
        <f t="shared" si="0"/>
        <v>0</v>
      </c>
      <c r="R14" s="190">
        <f t="shared" si="0"/>
        <v>0</v>
      </c>
      <c r="S14" s="190">
        <f t="shared" si="0"/>
        <v>0</v>
      </c>
      <c r="T14" s="190">
        <f t="shared" si="0"/>
        <v>0</v>
      </c>
      <c r="U14" s="190">
        <f t="shared" si="0"/>
        <v>0</v>
      </c>
      <c r="V14" s="190">
        <f t="shared" si="0"/>
        <v>0</v>
      </c>
      <c r="W14" s="191" t="e">
        <f>SUM(#REF!)+#REF!+W11</f>
        <v>#REF!</v>
      </c>
      <c r="X14" s="192" t="e">
        <f>SUM(#REF!)+#REF!+X11</f>
        <v>#REF!</v>
      </c>
      <c r="Y14" s="192" t="e">
        <f>SUM(#REF!)+#REF!+Y11</f>
        <v>#REF!</v>
      </c>
      <c r="Z14" s="192" t="e">
        <f>SUM(#REF!)+#REF!+Z11</f>
        <v>#REF!</v>
      </c>
      <c r="AA14" s="192" t="e">
        <f>SUM(#REF!)+#REF!+AA11</f>
        <v>#REF!</v>
      </c>
      <c r="AB14" s="139">
        <f>G14*30</f>
        <v>270</v>
      </c>
    </row>
    <row r="15" spans="1:48" ht="16.5" customHeight="1" thickBot="1" x14ac:dyDescent="0.25">
      <c r="A15" s="1218" t="s">
        <v>132</v>
      </c>
      <c r="B15" s="1219"/>
      <c r="C15" s="1219"/>
      <c r="D15" s="1219"/>
      <c r="E15" s="1219"/>
      <c r="F15" s="1219"/>
      <c r="G15" s="1219"/>
      <c r="H15" s="1219"/>
      <c r="I15" s="1219"/>
      <c r="J15" s="1219"/>
      <c r="K15" s="1219"/>
      <c r="L15" s="1219"/>
      <c r="M15" s="1219"/>
      <c r="N15" s="1220"/>
      <c r="O15" s="1220"/>
      <c r="P15" s="1220"/>
      <c r="Q15" s="1220"/>
      <c r="R15" s="1220"/>
      <c r="S15" s="1220"/>
      <c r="T15" s="1220"/>
      <c r="U15" s="1220"/>
      <c r="V15" s="1221"/>
    </row>
    <row r="16" spans="1:48" s="565" customFormat="1" x14ac:dyDescent="0.2">
      <c r="A16" s="677" t="s">
        <v>133</v>
      </c>
      <c r="B16" s="908" t="s">
        <v>298</v>
      </c>
      <c r="C16" s="678">
        <v>1</v>
      </c>
      <c r="D16" s="679"/>
      <c r="E16" s="680"/>
      <c r="F16" s="681"/>
      <c r="G16" s="682">
        <v>4</v>
      </c>
      <c r="H16" s="683">
        <f t="shared" ref="H16:H20" si="1">G16*30</f>
        <v>120</v>
      </c>
      <c r="I16" s="678">
        <f t="shared" ref="I16:I18" si="2">J16+L16</f>
        <v>60</v>
      </c>
      <c r="J16" s="679">
        <v>30</v>
      </c>
      <c r="K16" s="679"/>
      <c r="L16" s="679">
        <v>30</v>
      </c>
      <c r="M16" s="684">
        <f t="shared" ref="M16:M20" si="3">H16-I16</f>
        <v>60</v>
      </c>
      <c r="N16" s="660">
        <v>4</v>
      </c>
      <c r="O16" s="685"/>
      <c r="P16" s="686"/>
      <c r="Q16" s="657"/>
      <c r="R16" s="659"/>
      <c r="S16" s="592"/>
      <c r="T16" s="593"/>
      <c r="U16" s="592"/>
      <c r="V16" s="593"/>
      <c r="AB16" s="565" t="s">
        <v>237</v>
      </c>
      <c r="AD16" s="594"/>
    </row>
    <row r="17" spans="1:28" s="565" customFormat="1" x14ac:dyDescent="0.2">
      <c r="A17" s="687" t="s">
        <v>134</v>
      </c>
      <c r="B17" s="909" t="s">
        <v>299</v>
      </c>
      <c r="C17" s="689">
        <v>1</v>
      </c>
      <c r="D17" s="690"/>
      <c r="E17" s="691"/>
      <c r="F17" s="692"/>
      <c r="G17" s="693">
        <v>5</v>
      </c>
      <c r="H17" s="694">
        <f t="shared" si="1"/>
        <v>150</v>
      </c>
      <c r="I17" s="689">
        <f t="shared" si="2"/>
        <v>45</v>
      </c>
      <c r="J17" s="690">
        <v>15</v>
      </c>
      <c r="K17" s="690"/>
      <c r="L17" s="690">
        <v>30</v>
      </c>
      <c r="M17" s="695">
        <f t="shared" si="3"/>
        <v>105</v>
      </c>
      <c r="N17" s="696">
        <v>3</v>
      </c>
      <c r="O17" s="697"/>
      <c r="P17" s="698"/>
      <c r="Q17" s="699"/>
      <c r="R17" s="700"/>
      <c r="S17" s="595"/>
      <c r="T17" s="596"/>
      <c r="U17" s="595"/>
      <c r="V17" s="596"/>
      <c r="AB17" s="565" t="s">
        <v>237</v>
      </c>
    </row>
    <row r="18" spans="1:28" s="565" customFormat="1" x14ac:dyDescent="0.2">
      <c r="A18" s="687" t="s">
        <v>135</v>
      </c>
      <c r="B18" s="688" t="s">
        <v>163</v>
      </c>
      <c r="C18" s="689">
        <v>2</v>
      </c>
      <c r="D18" s="690"/>
      <c r="E18" s="691"/>
      <c r="F18" s="692"/>
      <c r="G18" s="693">
        <v>5</v>
      </c>
      <c r="H18" s="694">
        <f t="shared" si="1"/>
        <v>150</v>
      </c>
      <c r="I18" s="689">
        <f t="shared" si="2"/>
        <v>54</v>
      </c>
      <c r="J18" s="690">
        <v>18</v>
      </c>
      <c r="K18" s="690"/>
      <c r="L18" s="690">
        <v>36</v>
      </c>
      <c r="M18" s="695">
        <f t="shared" si="3"/>
        <v>96</v>
      </c>
      <c r="N18" s="675"/>
      <c r="O18" s="701">
        <v>3</v>
      </c>
      <c r="P18" s="702">
        <v>3</v>
      </c>
      <c r="Q18" s="672"/>
      <c r="R18" s="674"/>
      <c r="S18" s="581"/>
      <c r="T18" s="582"/>
      <c r="U18" s="581"/>
      <c r="V18" s="582"/>
      <c r="AB18" s="565" t="s">
        <v>237</v>
      </c>
    </row>
    <row r="19" spans="1:28" s="565" customFormat="1" x14ac:dyDescent="0.25">
      <c r="A19" s="687" t="s">
        <v>136</v>
      </c>
      <c r="B19" s="910" t="s">
        <v>300</v>
      </c>
      <c r="C19" s="689">
        <v>2</v>
      </c>
      <c r="D19" s="690"/>
      <c r="E19" s="691"/>
      <c r="F19" s="692"/>
      <c r="G19" s="693">
        <v>5</v>
      </c>
      <c r="H19" s="694">
        <f t="shared" si="1"/>
        <v>150</v>
      </c>
      <c r="I19" s="689">
        <f t="shared" ref="I19:I20" si="4">J19+K19+L19</f>
        <v>54</v>
      </c>
      <c r="J19" s="690">
        <v>18</v>
      </c>
      <c r="K19" s="690"/>
      <c r="L19" s="690">
        <v>36</v>
      </c>
      <c r="M19" s="695">
        <f t="shared" si="3"/>
        <v>96</v>
      </c>
      <c r="N19" s="696"/>
      <c r="O19" s="697">
        <v>3</v>
      </c>
      <c r="P19" s="698">
        <v>3</v>
      </c>
      <c r="Q19" s="699"/>
      <c r="R19" s="700"/>
      <c r="S19" s="595"/>
      <c r="T19" s="596"/>
      <c r="U19" s="595"/>
      <c r="V19" s="596"/>
      <c r="AB19" s="565" t="s">
        <v>237</v>
      </c>
    </row>
    <row r="20" spans="1:28" s="565" customFormat="1" ht="31.5" customHeight="1" thickBot="1" x14ac:dyDescent="0.25">
      <c r="A20" s="703" t="s">
        <v>138</v>
      </c>
      <c r="B20" s="911" t="s">
        <v>301</v>
      </c>
      <c r="C20" s="704"/>
      <c r="D20" s="690"/>
      <c r="E20" s="691"/>
      <c r="F20" s="695" t="s">
        <v>137</v>
      </c>
      <c r="G20" s="693">
        <v>2</v>
      </c>
      <c r="H20" s="694">
        <f t="shared" si="1"/>
        <v>60</v>
      </c>
      <c r="I20" s="689">
        <f t="shared" si="4"/>
        <v>0</v>
      </c>
      <c r="J20" s="690"/>
      <c r="K20" s="690"/>
      <c r="L20" s="690"/>
      <c r="M20" s="695">
        <f t="shared" si="3"/>
        <v>60</v>
      </c>
      <c r="N20" s="696"/>
      <c r="O20" s="697"/>
      <c r="P20" s="700"/>
      <c r="Q20" s="699"/>
      <c r="R20" s="700"/>
      <c r="S20" s="595"/>
      <c r="T20" s="596"/>
      <c r="U20" s="595"/>
      <c r="V20" s="596"/>
      <c r="AB20" s="565" t="s">
        <v>237</v>
      </c>
    </row>
    <row r="21" spans="1:28" s="565" customFormat="1" ht="32.25" thickBot="1" x14ac:dyDescent="0.25">
      <c r="A21" s="703" t="s">
        <v>279</v>
      </c>
      <c r="B21" s="814" t="s">
        <v>269</v>
      </c>
      <c r="C21" s="649"/>
      <c r="D21" s="650" t="s">
        <v>178</v>
      </c>
      <c r="E21" s="650"/>
      <c r="F21" s="651"/>
      <c r="G21" s="652">
        <v>4</v>
      </c>
      <c r="H21" s="653">
        <f>G21*30</f>
        <v>120</v>
      </c>
      <c r="I21" s="654">
        <f>J21+K21+L21</f>
        <v>45</v>
      </c>
      <c r="J21" s="655">
        <v>15</v>
      </c>
      <c r="K21" s="655">
        <v>30</v>
      </c>
      <c r="L21" s="655"/>
      <c r="M21" s="656">
        <f>H21-I21</f>
        <v>75</v>
      </c>
      <c r="N21" s="657">
        <v>3</v>
      </c>
      <c r="O21" s="818"/>
      <c r="P21" s="818"/>
      <c r="Q21" s="818"/>
      <c r="R21" s="818"/>
      <c r="S21" s="817"/>
      <c r="T21" s="816"/>
      <c r="U21" s="815"/>
      <c r="V21" s="816"/>
    </row>
    <row r="22" spans="1:28" ht="26.25" customHeight="1" thickBot="1" x14ac:dyDescent="0.25">
      <c r="A22" s="1216" t="s">
        <v>139</v>
      </c>
      <c r="B22" s="1222"/>
      <c r="C22" s="1222"/>
      <c r="D22" s="1222"/>
      <c r="E22" s="1222"/>
      <c r="F22" s="1223"/>
      <c r="G22" s="705">
        <f>SUM(G16:G21)</f>
        <v>25</v>
      </c>
      <c r="H22" s="635">
        <f t="shared" ref="H22:R22" si="5">SUM(H16:H21)</f>
        <v>750</v>
      </c>
      <c r="I22" s="635">
        <f t="shared" si="5"/>
        <v>258</v>
      </c>
      <c r="J22" s="635">
        <f t="shared" si="5"/>
        <v>96</v>
      </c>
      <c r="K22" s="635">
        <f t="shared" si="5"/>
        <v>30</v>
      </c>
      <c r="L22" s="635">
        <f t="shared" si="5"/>
        <v>132</v>
      </c>
      <c r="M22" s="635">
        <f t="shared" si="5"/>
        <v>492</v>
      </c>
      <c r="N22" s="635">
        <f t="shared" si="5"/>
        <v>10</v>
      </c>
      <c r="O22" s="765">
        <f t="shared" si="5"/>
        <v>6</v>
      </c>
      <c r="P22" s="765">
        <f t="shared" si="5"/>
        <v>6</v>
      </c>
      <c r="Q22" s="765">
        <f t="shared" si="5"/>
        <v>0</v>
      </c>
      <c r="R22" s="765">
        <f t="shared" si="5"/>
        <v>0</v>
      </c>
      <c r="S22" s="225">
        <f t="shared" ref="S22:V22" si="6">SUM(S16:S20)</f>
        <v>0</v>
      </c>
      <c r="T22" s="225">
        <f t="shared" si="6"/>
        <v>0</v>
      </c>
      <c r="U22" s="225">
        <f t="shared" si="6"/>
        <v>0</v>
      </c>
      <c r="V22" s="225">
        <f t="shared" si="6"/>
        <v>0</v>
      </c>
      <c r="W22" s="139">
        <f>30*G22</f>
        <v>750</v>
      </c>
      <c r="AB22" s="139">
        <f>G22*30</f>
        <v>750</v>
      </c>
    </row>
    <row r="23" spans="1:28" ht="21.75" customHeight="1" thickBot="1" x14ac:dyDescent="0.25">
      <c r="A23" s="1224" t="s">
        <v>140</v>
      </c>
      <c r="B23" s="1225"/>
      <c r="C23" s="1225"/>
      <c r="D23" s="1225"/>
      <c r="E23" s="1225"/>
      <c r="F23" s="1225"/>
      <c r="G23" s="1225"/>
      <c r="H23" s="1225"/>
      <c r="I23" s="1225"/>
      <c r="J23" s="1225"/>
      <c r="K23" s="1225"/>
      <c r="L23" s="1225"/>
      <c r="M23" s="1225"/>
      <c r="N23" s="1225"/>
      <c r="O23" s="1225"/>
      <c r="P23" s="1225"/>
      <c r="Q23" s="1225"/>
      <c r="R23" s="1225"/>
      <c r="S23" s="1225"/>
      <c r="T23" s="1225"/>
      <c r="U23" s="1225"/>
      <c r="V23" s="1226"/>
    </row>
    <row r="24" spans="1:28" s="618" customFormat="1" ht="18.75" customHeight="1" thickBot="1" x14ac:dyDescent="0.25">
      <c r="A24" s="647" t="s">
        <v>243</v>
      </c>
      <c r="B24" s="706" t="s">
        <v>119</v>
      </c>
      <c r="C24" s="88"/>
      <c r="D24" s="89" t="s">
        <v>137</v>
      </c>
      <c r="E24" s="89"/>
      <c r="F24" s="707"/>
      <c r="G24" s="912">
        <v>3</v>
      </c>
      <c r="H24" s="709">
        <f>G24*30</f>
        <v>90</v>
      </c>
      <c r="I24" s="678">
        <f>J24+K24+L24</f>
        <v>0</v>
      </c>
      <c r="J24" s="679"/>
      <c r="K24" s="679"/>
      <c r="L24" s="679"/>
      <c r="M24" s="680">
        <f t="shared" ref="M24:M25" si="7">H24-I24</f>
        <v>90</v>
      </c>
      <c r="N24" s="710"/>
      <c r="O24" s="711"/>
      <c r="P24" s="712"/>
      <c r="Q24" s="710"/>
      <c r="R24" s="712"/>
      <c r="S24" s="616"/>
      <c r="T24" s="617"/>
      <c r="U24" s="616"/>
      <c r="V24" s="606"/>
    </row>
    <row r="25" spans="1:28" s="618" customFormat="1" ht="18.75" customHeight="1" thickBot="1" x14ac:dyDescent="0.25">
      <c r="A25" s="647" t="s">
        <v>244</v>
      </c>
      <c r="B25" s="713" t="s">
        <v>26</v>
      </c>
      <c r="C25" s="97"/>
      <c r="D25" s="98" t="s">
        <v>181</v>
      </c>
      <c r="E25" s="98"/>
      <c r="F25" s="714"/>
      <c r="G25" s="715">
        <v>6</v>
      </c>
      <c r="H25" s="716">
        <f>G25*30</f>
        <v>180</v>
      </c>
      <c r="I25" s="717">
        <f>J25+K25+L25</f>
        <v>0</v>
      </c>
      <c r="J25" s="718"/>
      <c r="K25" s="718"/>
      <c r="L25" s="718"/>
      <c r="M25" s="719">
        <f t="shared" si="7"/>
        <v>180</v>
      </c>
      <c r="N25" s="720"/>
      <c r="O25" s="721"/>
      <c r="P25" s="722"/>
      <c r="Q25" s="720"/>
      <c r="R25" s="722"/>
      <c r="S25" s="632"/>
      <c r="T25" s="633"/>
      <c r="U25" s="632"/>
      <c r="V25" s="634"/>
    </row>
    <row r="26" spans="1:28" s="139" customFormat="1" ht="18" customHeight="1" thickBot="1" x14ac:dyDescent="0.25">
      <c r="A26" s="1227" t="s">
        <v>142</v>
      </c>
      <c r="B26" s="1228"/>
      <c r="C26" s="1228"/>
      <c r="D26" s="1228"/>
      <c r="E26" s="1228"/>
      <c r="F26" s="1229"/>
      <c r="G26" s="723">
        <f>SUM(G24:G25)</f>
        <v>9</v>
      </c>
      <c r="H26" s="724">
        <f>SUM(H24:H25)</f>
        <v>270</v>
      </c>
      <c r="I26" s="724">
        <f t="shared" ref="I26:V26" si="8">SUM(I24:I24)</f>
        <v>0</v>
      </c>
      <c r="J26" s="724">
        <f t="shared" si="8"/>
        <v>0</v>
      </c>
      <c r="K26" s="724">
        <f t="shared" si="8"/>
        <v>0</v>
      </c>
      <c r="L26" s="724">
        <f t="shared" si="8"/>
        <v>0</v>
      </c>
      <c r="M26" s="724">
        <f>SUM(M24:M25)</f>
        <v>270</v>
      </c>
      <c r="N26" s="724">
        <f t="shared" si="8"/>
        <v>0</v>
      </c>
      <c r="O26" s="724"/>
      <c r="P26" s="724">
        <f t="shared" si="8"/>
        <v>0</v>
      </c>
      <c r="Q26" s="724">
        <f t="shared" si="8"/>
        <v>0</v>
      </c>
      <c r="R26" s="724">
        <f t="shared" si="8"/>
        <v>0</v>
      </c>
      <c r="S26" s="249">
        <f t="shared" si="8"/>
        <v>0</v>
      </c>
      <c r="T26" s="249">
        <f t="shared" si="8"/>
        <v>0</v>
      </c>
      <c r="U26" s="249">
        <f t="shared" si="8"/>
        <v>0</v>
      </c>
      <c r="V26" s="249">
        <f t="shared" si="8"/>
        <v>0</v>
      </c>
      <c r="AB26" s="139">
        <f>G26*30</f>
        <v>270</v>
      </c>
    </row>
    <row r="27" spans="1:28" ht="16.5" customHeight="1" thickBot="1" x14ac:dyDescent="0.25">
      <c r="A27" s="1230" t="s">
        <v>241</v>
      </c>
      <c r="B27" s="1231"/>
      <c r="C27" s="1231"/>
      <c r="D27" s="1231"/>
      <c r="E27" s="1231"/>
      <c r="F27" s="1231"/>
      <c r="G27" s="1231"/>
      <c r="H27" s="1231"/>
      <c r="I27" s="1231"/>
      <c r="J27" s="1231"/>
      <c r="K27" s="1231"/>
      <c r="L27" s="1231"/>
      <c r="M27" s="1231"/>
      <c r="N27" s="1231"/>
      <c r="O27" s="1231"/>
      <c r="P27" s="1231"/>
      <c r="Q27" s="1231"/>
      <c r="R27" s="1231"/>
      <c r="S27" s="1231"/>
      <c r="T27" s="1231"/>
      <c r="U27" s="1231"/>
      <c r="V27" s="1232"/>
    </row>
    <row r="28" spans="1:28" s="139" customFormat="1" ht="16.5" thickBot="1" x14ac:dyDescent="0.25">
      <c r="A28" s="677" t="s">
        <v>245</v>
      </c>
      <c r="B28" s="725" t="s">
        <v>242</v>
      </c>
      <c r="C28" s="726"/>
      <c r="D28" s="727"/>
      <c r="E28" s="727"/>
      <c r="F28" s="728"/>
      <c r="G28" s="708">
        <v>24</v>
      </c>
      <c r="H28" s="729">
        <f>G28*30</f>
        <v>720</v>
      </c>
      <c r="I28" s="730"/>
      <c r="J28" s="731"/>
      <c r="K28" s="731"/>
      <c r="L28" s="731"/>
      <c r="M28" s="680">
        <f t="shared" ref="M28" si="9">H28-I28</f>
        <v>720</v>
      </c>
      <c r="N28" s="730"/>
      <c r="O28" s="732"/>
      <c r="P28" s="733"/>
      <c r="Q28" s="730"/>
      <c r="R28" s="733"/>
      <c r="S28" s="255"/>
      <c r="T28" s="258"/>
      <c r="U28" s="255"/>
      <c r="V28" s="259"/>
    </row>
    <row r="29" spans="1:28" s="139" customFormat="1" ht="16.5" thickBot="1" x14ac:dyDescent="0.25">
      <c r="A29" s="1233" t="s">
        <v>144</v>
      </c>
      <c r="B29" s="1234"/>
      <c r="C29" s="1234"/>
      <c r="D29" s="1234"/>
      <c r="E29" s="1234"/>
      <c r="F29" s="1235"/>
      <c r="G29" s="734">
        <f t="shared" ref="G29:N29" si="10">SUM(G28:G28)</f>
        <v>24</v>
      </c>
      <c r="H29" s="735">
        <f t="shared" si="10"/>
        <v>720</v>
      </c>
      <c r="I29" s="735">
        <f t="shared" si="10"/>
        <v>0</v>
      </c>
      <c r="J29" s="735">
        <f t="shared" si="10"/>
        <v>0</v>
      </c>
      <c r="K29" s="735">
        <f t="shared" si="10"/>
        <v>0</v>
      </c>
      <c r="L29" s="735">
        <f t="shared" si="10"/>
        <v>0</v>
      </c>
      <c r="M29" s="735">
        <f t="shared" si="10"/>
        <v>720</v>
      </c>
      <c r="N29" s="735">
        <f t="shared" si="10"/>
        <v>0</v>
      </c>
      <c r="O29" s="735"/>
      <c r="P29" s="735">
        <f t="shared" ref="P29:V29" si="11">SUM(P28:P28)</f>
        <v>0</v>
      </c>
      <c r="Q29" s="735">
        <f t="shared" si="11"/>
        <v>0</v>
      </c>
      <c r="R29" s="735">
        <f t="shared" si="11"/>
        <v>0</v>
      </c>
      <c r="S29" s="271">
        <f t="shared" si="11"/>
        <v>0</v>
      </c>
      <c r="T29" s="271">
        <f t="shared" si="11"/>
        <v>0</v>
      </c>
      <c r="U29" s="271">
        <f t="shared" si="11"/>
        <v>0</v>
      </c>
      <c r="V29" s="272">
        <f t="shared" si="11"/>
        <v>0</v>
      </c>
      <c r="AB29" s="139">
        <f>G29*30</f>
        <v>720</v>
      </c>
    </row>
    <row r="30" spans="1:28" ht="16.5" thickBot="1" x14ac:dyDescent="0.25">
      <c r="A30" s="1236" t="s">
        <v>145</v>
      </c>
      <c r="B30" s="1237"/>
      <c r="C30" s="1237"/>
      <c r="D30" s="1237"/>
      <c r="E30" s="1237"/>
      <c r="F30" s="1237"/>
      <c r="G30" s="736">
        <f>G29+G26+G22+G14</f>
        <v>67</v>
      </c>
      <c r="H30" s="736">
        <f>H29+H26+H22+H14</f>
        <v>2010</v>
      </c>
      <c r="I30" s="737">
        <f t="shared" ref="I30:AA30" si="12">I22+I14+I26+I29</f>
        <v>369</v>
      </c>
      <c r="J30" s="737">
        <f t="shared" si="12"/>
        <v>129</v>
      </c>
      <c r="K30" s="737">
        <f t="shared" si="12"/>
        <v>30</v>
      </c>
      <c r="L30" s="737">
        <f t="shared" si="12"/>
        <v>210</v>
      </c>
      <c r="M30" s="737">
        <f t="shared" si="12"/>
        <v>1641</v>
      </c>
      <c r="N30" s="737">
        <f t="shared" si="12"/>
        <v>15</v>
      </c>
      <c r="O30" s="737">
        <f t="shared" si="12"/>
        <v>8</v>
      </c>
      <c r="P30" s="737">
        <f t="shared" si="12"/>
        <v>8</v>
      </c>
      <c r="Q30" s="737">
        <f t="shared" si="12"/>
        <v>0</v>
      </c>
      <c r="R30" s="737">
        <f t="shared" si="12"/>
        <v>0</v>
      </c>
      <c r="S30" s="274">
        <f t="shared" si="12"/>
        <v>0</v>
      </c>
      <c r="T30" s="274">
        <f t="shared" si="12"/>
        <v>0</v>
      </c>
      <c r="U30" s="274">
        <f t="shared" si="12"/>
        <v>0</v>
      </c>
      <c r="V30" s="274">
        <f t="shared" si="12"/>
        <v>0</v>
      </c>
      <c r="W30" s="274" t="e">
        <f t="shared" si="12"/>
        <v>#REF!</v>
      </c>
      <c r="X30" s="274" t="e">
        <f t="shared" si="12"/>
        <v>#REF!</v>
      </c>
      <c r="Y30" s="274" t="e">
        <f t="shared" si="12"/>
        <v>#REF!</v>
      </c>
      <c r="Z30" s="274" t="e">
        <f t="shared" si="12"/>
        <v>#REF!</v>
      </c>
      <c r="AA30" s="274" t="e">
        <f t="shared" si="12"/>
        <v>#REF!</v>
      </c>
      <c r="AB30" s="139">
        <f>G30*30</f>
        <v>2010</v>
      </c>
    </row>
    <row r="31" spans="1:28" x14ac:dyDescent="0.2">
      <c r="A31" s="1238" t="s">
        <v>146</v>
      </c>
      <c r="B31" s="1239"/>
      <c r="C31" s="1239"/>
      <c r="D31" s="1239"/>
      <c r="E31" s="1239"/>
      <c r="F31" s="1239"/>
      <c r="G31" s="1239"/>
      <c r="H31" s="1239"/>
      <c r="I31" s="1239"/>
      <c r="J31" s="1239"/>
      <c r="K31" s="1239"/>
      <c r="L31" s="1239"/>
      <c r="M31" s="1239"/>
      <c r="N31" s="1239"/>
      <c r="O31" s="1239"/>
      <c r="P31" s="1239"/>
      <c r="Q31" s="1239"/>
      <c r="R31" s="1239"/>
      <c r="S31" s="1239"/>
      <c r="T31" s="1239"/>
      <c r="U31" s="1239"/>
      <c r="V31" s="1240"/>
    </row>
    <row r="32" spans="1:28" ht="16.5" thickBot="1" x14ac:dyDescent="0.25">
      <c r="A32" s="1241" t="s">
        <v>147</v>
      </c>
      <c r="B32" s="1242"/>
      <c r="C32" s="1242"/>
      <c r="D32" s="1242"/>
      <c r="E32" s="1242"/>
      <c r="F32" s="1242"/>
      <c r="G32" s="1242"/>
      <c r="H32" s="1242"/>
      <c r="I32" s="1214"/>
      <c r="J32" s="1214"/>
      <c r="K32" s="1214"/>
      <c r="L32" s="1214"/>
      <c r="M32" s="1214"/>
      <c r="N32" s="1242"/>
      <c r="O32" s="1242"/>
      <c r="P32" s="1242"/>
      <c r="Q32" s="1242"/>
      <c r="R32" s="1242"/>
      <c r="S32" s="1242"/>
      <c r="T32" s="1242"/>
      <c r="U32" s="1242"/>
      <c r="V32" s="1243"/>
    </row>
    <row r="33" spans="1:29" s="565" customFormat="1" ht="16.5" thickBot="1" x14ac:dyDescent="0.25">
      <c r="A33" s="1210" t="s">
        <v>84</v>
      </c>
      <c r="B33" s="738" t="s">
        <v>274</v>
      </c>
      <c r="C33" s="739"/>
      <c r="D33" s="740" t="s">
        <v>150</v>
      </c>
      <c r="E33" s="740"/>
      <c r="F33" s="741"/>
      <c r="G33" s="742">
        <v>3</v>
      </c>
      <c r="H33" s="743">
        <f>G33*30</f>
        <v>90</v>
      </c>
      <c r="I33" s="744">
        <f>J33+K33+L33</f>
        <v>30</v>
      </c>
      <c r="J33" s="745">
        <v>15</v>
      </c>
      <c r="K33" s="745"/>
      <c r="L33" s="745">
        <v>15</v>
      </c>
      <c r="M33" s="746">
        <f>H33-I33</f>
        <v>60</v>
      </c>
      <c r="N33" s="747">
        <v>2</v>
      </c>
      <c r="O33" s="819"/>
      <c r="P33" s="741"/>
      <c r="Q33" s="739"/>
      <c r="R33" s="741"/>
      <c r="S33" s="563"/>
      <c r="T33" s="564"/>
      <c r="U33" s="563"/>
      <c r="V33" s="564"/>
      <c r="AB33" s="565" t="s">
        <v>237</v>
      </c>
      <c r="AC33" s="565" t="s">
        <v>246</v>
      </c>
    </row>
    <row r="34" spans="1:29" s="565" customFormat="1" x14ac:dyDescent="0.2">
      <c r="A34" s="1211"/>
      <c r="B34" s="648" t="s">
        <v>273</v>
      </c>
      <c r="C34" s="748"/>
      <c r="D34" s="740" t="s">
        <v>150</v>
      </c>
      <c r="E34" s="749"/>
      <c r="F34" s="750"/>
      <c r="G34" s="751">
        <v>3</v>
      </c>
      <c r="H34" s="752">
        <f>G34*30</f>
        <v>90</v>
      </c>
      <c r="I34" s="753">
        <f>J34+K34+L34</f>
        <v>30</v>
      </c>
      <c r="J34" s="754">
        <v>15</v>
      </c>
      <c r="K34" s="754"/>
      <c r="L34" s="754">
        <v>15</v>
      </c>
      <c r="M34" s="755">
        <f>H34-I34</f>
        <v>60</v>
      </c>
      <c r="N34" s="756">
        <v>2</v>
      </c>
      <c r="O34" s="757"/>
      <c r="P34" s="750"/>
      <c r="Q34" s="642"/>
      <c r="R34" s="758"/>
      <c r="S34" s="566"/>
      <c r="T34" s="567"/>
      <c r="U34" s="566"/>
      <c r="V34" s="567"/>
    </row>
    <row r="35" spans="1:29" s="565" customFormat="1" ht="16.5" thickBot="1" x14ac:dyDescent="0.3">
      <c r="A35" s="1212"/>
      <c r="B35" s="759" t="s">
        <v>247</v>
      </c>
      <c r="C35" s="760"/>
      <c r="D35" s="760"/>
      <c r="E35" s="760"/>
      <c r="F35" s="760"/>
      <c r="G35" s="761">
        <v>3</v>
      </c>
      <c r="H35" s="762">
        <f>G35*30</f>
        <v>90</v>
      </c>
      <c r="I35" s="763"/>
      <c r="J35" s="763"/>
      <c r="K35" s="763"/>
      <c r="L35" s="763"/>
      <c r="M35" s="763"/>
      <c r="N35" s="760"/>
      <c r="O35" s="760"/>
      <c r="P35" s="760"/>
      <c r="Q35" s="760"/>
      <c r="R35" s="760"/>
      <c r="S35" s="568"/>
      <c r="T35" s="568"/>
      <c r="U35" s="568"/>
      <c r="V35" s="568"/>
    </row>
    <row r="36" spans="1:29" ht="16.5" thickBot="1" x14ac:dyDescent="0.25">
      <c r="A36" s="1216" t="s">
        <v>148</v>
      </c>
      <c r="B36" s="1245"/>
      <c r="C36" s="1245"/>
      <c r="D36" s="1245"/>
      <c r="E36" s="1245"/>
      <c r="F36" s="1217"/>
      <c r="G36" s="764">
        <f>G33</f>
        <v>3</v>
      </c>
      <c r="H36" s="765">
        <f t="shared" ref="H36:V36" si="13">H33</f>
        <v>90</v>
      </c>
      <c r="I36" s="765">
        <f t="shared" si="13"/>
        <v>30</v>
      </c>
      <c r="J36" s="765">
        <f t="shared" si="13"/>
        <v>15</v>
      </c>
      <c r="K36" s="765">
        <f t="shared" si="13"/>
        <v>0</v>
      </c>
      <c r="L36" s="765">
        <f t="shared" si="13"/>
        <v>15</v>
      </c>
      <c r="M36" s="765">
        <f t="shared" si="13"/>
        <v>60</v>
      </c>
      <c r="N36" s="765">
        <f t="shared" si="13"/>
        <v>2</v>
      </c>
      <c r="O36" s="765">
        <f t="shared" si="13"/>
        <v>0</v>
      </c>
      <c r="P36" s="765">
        <f t="shared" si="13"/>
        <v>0</v>
      </c>
      <c r="Q36" s="765">
        <f t="shared" si="13"/>
        <v>0</v>
      </c>
      <c r="R36" s="765">
        <f t="shared" si="13"/>
        <v>0</v>
      </c>
      <c r="S36" s="276">
        <f t="shared" si="13"/>
        <v>0</v>
      </c>
      <c r="T36" s="276">
        <f t="shared" si="13"/>
        <v>0</v>
      </c>
      <c r="U36" s="276">
        <f t="shared" si="13"/>
        <v>0</v>
      </c>
      <c r="V36" s="276">
        <f t="shared" si="13"/>
        <v>0</v>
      </c>
      <c r="W36" s="276">
        <f t="shared" ref="W36:AA36" si="14">SUM(W33:W34)</f>
        <v>0</v>
      </c>
      <c r="X36" s="276">
        <f t="shared" si="14"/>
        <v>0</v>
      </c>
      <c r="Y36" s="276">
        <f t="shared" si="14"/>
        <v>0</v>
      </c>
      <c r="Z36" s="276">
        <f t="shared" si="14"/>
        <v>0</v>
      </c>
      <c r="AA36" s="276">
        <f t="shared" si="14"/>
        <v>0</v>
      </c>
      <c r="AB36" s="139">
        <f>G36*30</f>
        <v>90</v>
      </c>
    </row>
    <row r="37" spans="1:29" x14ac:dyDescent="0.2">
      <c r="A37" s="766"/>
      <c r="B37" s="767" t="s">
        <v>33</v>
      </c>
      <c r="C37" s="768"/>
      <c r="D37" s="769"/>
      <c r="E37" s="770"/>
      <c r="F37" s="771"/>
      <c r="G37" s="772"/>
      <c r="H37" s="768"/>
      <c r="I37" s="773"/>
      <c r="J37" s="768"/>
      <c r="K37" s="768"/>
      <c r="L37" s="768"/>
      <c r="M37" s="768"/>
      <c r="N37" s="774" t="s">
        <v>248</v>
      </c>
      <c r="O37" s="769" t="s">
        <v>248</v>
      </c>
      <c r="P37" s="769" t="s">
        <v>248</v>
      </c>
      <c r="Q37" s="775"/>
      <c r="R37" s="776"/>
      <c r="S37" s="518"/>
      <c r="T37" s="518"/>
      <c r="U37" s="518"/>
      <c r="V37" s="518"/>
      <c r="W37" s="506"/>
      <c r="X37" s="506"/>
      <c r="Y37" s="506"/>
      <c r="Z37" s="506"/>
      <c r="AA37" s="506"/>
    </row>
    <row r="38" spans="1:29" x14ac:dyDescent="0.2">
      <c r="A38" s="690"/>
      <c r="B38" s="777" t="s">
        <v>249</v>
      </c>
      <c r="C38" s="70"/>
      <c r="D38" s="778"/>
      <c r="E38" s="778"/>
      <c r="F38" s="779"/>
      <c r="G38" s="780"/>
      <c r="H38" s="70"/>
      <c r="I38" s="781"/>
      <c r="J38" s="70"/>
      <c r="K38" s="70"/>
      <c r="L38" s="70"/>
      <c r="M38" s="70"/>
      <c r="N38" s="782"/>
      <c r="O38" s="783"/>
      <c r="P38" s="783"/>
      <c r="Q38" s="776"/>
      <c r="R38" s="776"/>
      <c r="S38" s="518"/>
      <c r="T38" s="518"/>
      <c r="U38" s="518"/>
      <c r="V38" s="518"/>
      <c r="W38" s="506"/>
      <c r="X38" s="506"/>
      <c r="Y38" s="506"/>
      <c r="Z38" s="506"/>
      <c r="AA38" s="506"/>
    </row>
    <row r="39" spans="1:29" ht="16.5" thickBot="1" x14ac:dyDescent="0.25">
      <c r="A39" s="1241" t="s">
        <v>183</v>
      </c>
      <c r="B39" s="1242"/>
      <c r="C39" s="1242"/>
      <c r="D39" s="1242"/>
      <c r="E39" s="1242"/>
      <c r="F39" s="1242"/>
      <c r="G39" s="1242"/>
      <c r="H39" s="1242"/>
      <c r="I39" s="1242"/>
      <c r="J39" s="1242"/>
      <c r="K39" s="1242"/>
      <c r="L39" s="1242"/>
      <c r="M39" s="1242"/>
      <c r="N39" s="1214"/>
      <c r="O39" s="1214"/>
      <c r="P39" s="1214"/>
      <c r="Q39" s="1242"/>
      <c r="R39" s="1242"/>
      <c r="S39" s="1242"/>
      <c r="T39" s="1242"/>
      <c r="U39" s="1242"/>
      <c r="V39" s="1243"/>
    </row>
    <row r="40" spans="1:29" ht="32.25" thickBot="1" x14ac:dyDescent="0.25">
      <c r="A40" s="913"/>
      <c r="B40" s="914" t="s">
        <v>302</v>
      </c>
      <c r="C40" s="913"/>
      <c r="D40" s="913" t="s">
        <v>303</v>
      </c>
      <c r="E40" s="913"/>
      <c r="F40" s="913"/>
      <c r="G40" s="913">
        <v>8</v>
      </c>
      <c r="H40" s="915">
        <f t="shared" ref="H40:H53" si="15">G40*30</f>
        <v>240</v>
      </c>
      <c r="I40" s="916">
        <v>90</v>
      </c>
      <c r="J40" s="913">
        <v>60</v>
      </c>
      <c r="K40" s="913"/>
      <c r="L40" s="913">
        <v>30</v>
      </c>
      <c r="M40" s="913">
        <v>150</v>
      </c>
      <c r="N40" s="913">
        <v>6</v>
      </c>
      <c r="O40" s="913"/>
      <c r="P40" s="913"/>
      <c r="Q40" s="913"/>
      <c r="R40" s="913"/>
      <c r="S40" s="917"/>
      <c r="T40" s="918"/>
      <c r="U40" s="917"/>
      <c r="V40" s="919"/>
    </row>
    <row r="41" spans="1:29" ht="32.25" thickBot="1" x14ac:dyDescent="0.25">
      <c r="A41" s="920"/>
      <c r="B41" s="921" t="s">
        <v>304</v>
      </c>
      <c r="C41" s="920"/>
      <c r="D41" s="920" t="s">
        <v>305</v>
      </c>
      <c r="E41" s="920"/>
      <c r="F41" s="920"/>
      <c r="G41" s="920">
        <v>12</v>
      </c>
      <c r="H41" s="922">
        <f t="shared" si="15"/>
        <v>360</v>
      </c>
      <c r="I41" s="920">
        <v>162</v>
      </c>
      <c r="J41" s="920">
        <v>54</v>
      </c>
      <c r="K41" s="920"/>
      <c r="L41" s="920">
        <v>108</v>
      </c>
      <c r="M41" s="906">
        <v>198</v>
      </c>
      <c r="N41" s="920"/>
      <c r="O41" s="920">
        <v>9</v>
      </c>
      <c r="P41" s="920">
        <v>9</v>
      </c>
      <c r="Q41" s="920"/>
      <c r="R41" s="920"/>
      <c r="S41" s="917"/>
      <c r="T41" s="918"/>
      <c r="U41" s="917"/>
      <c r="V41" s="919"/>
    </row>
    <row r="42" spans="1:29" s="565" customFormat="1" ht="16.5" thickBot="1" x14ac:dyDescent="0.25">
      <c r="A42" s="923" t="s">
        <v>149</v>
      </c>
      <c r="B42" s="784" t="s">
        <v>192</v>
      </c>
      <c r="C42" s="924"/>
      <c r="D42" s="925">
        <v>1</v>
      </c>
      <c r="E42" s="925"/>
      <c r="F42" s="925"/>
      <c r="G42" s="926">
        <v>4</v>
      </c>
      <c r="H42" s="927">
        <f t="shared" si="15"/>
        <v>120</v>
      </c>
      <c r="I42" s="924">
        <v>45</v>
      </c>
      <c r="J42" s="925">
        <v>30</v>
      </c>
      <c r="K42" s="925"/>
      <c r="L42" s="925">
        <v>15</v>
      </c>
      <c r="M42" s="928">
        <f t="shared" ref="M42:M52" si="16">H42-I42</f>
        <v>75</v>
      </c>
      <c r="N42" s="924">
        <v>3</v>
      </c>
      <c r="O42" s="787"/>
      <c r="P42" s="788"/>
      <c r="Q42" s="785"/>
      <c r="R42" s="789"/>
      <c r="S42" s="599"/>
      <c r="T42" s="576"/>
      <c r="U42" s="599"/>
      <c r="V42" s="576"/>
      <c r="W42" s="600"/>
      <c r="X42" s="600"/>
      <c r="Y42" s="600"/>
      <c r="AB42" s="565" t="s">
        <v>237</v>
      </c>
    </row>
    <row r="43" spans="1:29" s="565" customFormat="1" ht="16.5" thickBot="1" x14ac:dyDescent="0.25">
      <c r="A43" s="923" t="s">
        <v>151</v>
      </c>
      <c r="B43" s="790" t="s">
        <v>193</v>
      </c>
      <c r="C43" s="793"/>
      <c r="D43" s="793">
        <v>1</v>
      </c>
      <c r="E43" s="793"/>
      <c r="F43" s="793"/>
      <c r="G43" s="929">
        <v>4</v>
      </c>
      <c r="H43" s="930">
        <f t="shared" si="15"/>
        <v>120</v>
      </c>
      <c r="I43" s="892">
        <v>45</v>
      </c>
      <c r="J43" s="793">
        <v>30</v>
      </c>
      <c r="K43" s="793"/>
      <c r="L43" s="793">
        <v>15</v>
      </c>
      <c r="M43" s="303">
        <f t="shared" si="16"/>
        <v>75</v>
      </c>
      <c r="N43" s="786">
        <v>3</v>
      </c>
      <c r="O43" s="791"/>
      <c r="P43" s="792"/>
      <c r="Q43" s="793"/>
      <c r="R43" s="794"/>
      <c r="S43" s="601"/>
      <c r="T43" s="602"/>
      <c r="U43" s="601"/>
      <c r="V43" s="602"/>
      <c r="W43" s="600"/>
      <c r="X43" s="600"/>
      <c r="Y43" s="600"/>
    </row>
    <row r="44" spans="1:29" s="565" customFormat="1" x14ac:dyDescent="0.2">
      <c r="A44" s="923" t="s">
        <v>152</v>
      </c>
      <c r="B44" s="309" t="s">
        <v>194</v>
      </c>
      <c r="C44" s="294"/>
      <c r="D44" s="295" t="s">
        <v>178</v>
      </c>
      <c r="E44" s="296"/>
      <c r="F44" s="297"/>
      <c r="G44" s="298">
        <v>4</v>
      </c>
      <c r="H44" s="299">
        <f t="shared" si="15"/>
        <v>120</v>
      </c>
      <c r="I44" s="300">
        <f t="shared" ref="I44:I52" si="17">J44+L44+K44</f>
        <v>45</v>
      </c>
      <c r="J44" s="301">
        <v>30</v>
      </c>
      <c r="K44" s="302"/>
      <c r="L44" s="302">
        <v>15</v>
      </c>
      <c r="M44" s="303">
        <f t="shared" si="16"/>
        <v>75</v>
      </c>
      <c r="N44" s="304">
        <v>3</v>
      </c>
      <c r="O44" s="305"/>
      <c r="P44" s="306"/>
      <c r="Q44" s="307"/>
      <c r="R44" s="306"/>
      <c r="S44" s="603"/>
      <c r="T44" s="604"/>
      <c r="U44" s="603"/>
      <c r="V44" s="605"/>
      <c r="AB44" s="565" t="s">
        <v>237</v>
      </c>
    </row>
    <row r="45" spans="1:29" s="565" customFormat="1" ht="21" customHeight="1" x14ac:dyDescent="0.2">
      <c r="A45" s="931" t="s">
        <v>184</v>
      </c>
      <c r="B45" s="932" t="s">
        <v>195</v>
      </c>
      <c r="C45" s="294"/>
      <c r="D45" s="295" t="s">
        <v>178</v>
      </c>
      <c r="E45" s="296"/>
      <c r="F45" s="297"/>
      <c r="G45" s="298">
        <v>4</v>
      </c>
      <c r="H45" s="299">
        <f t="shared" si="15"/>
        <v>120</v>
      </c>
      <c r="I45" s="300">
        <f t="shared" si="17"/>
        <v>45</v>
      </c>
      <c r="J45" s="301">
        <v>30</v>
      </c>
      <c r="K45" s="302"/>
      <c r="L45" s="302">
        <v>15</v>
      </c>
      <c r="M45" s="303">
        <f t="shared" si="16"/>
        <v>75</v>
      </c>
      <c r="N45" s="304">
        <v>3</v>
      </c>
      <c r="O45" s="305"/>
      <c r="P45" s="306"/>
      <c r="Q45" s="307"/>
      <c r="R45" s="306"/>
      <c r="S45" s="603"/>
      <c r="T45" s="604"/>
      <c r="U45" s="603"/>
      <c r="V45" s="605"/>
    </row>
    <row r="46" spans="1:29" s="565" customFormat="1" ht="21" customHeight="1" x14ac:dyDescent="0.25">
      <c r="A46" s="932"/>
      <c r="B46" s="759" t="s">
        <v>247</v>
      </c>
      <c r="C46" s="294"/>
      <c r="D46" s="295" t="s">
        <v>178</v>
      </c>
      <c r="E46" s="296"/>
      <c r="F46" s="297"/>
      <c r="G46" s="298">
        <v>4</v>
      </c>
      <c r="H46" s="299">
        <f t="shared" si="15"/>
        <v>120</v>
      </c>
      <c r="I46" s="300"/>
      <c r="J46" s="301"/>
      <c r="K46" s="302"/>
      <c r="L46" s="302"/>
      <c r="M46" s="303"/>
      <c r="N46" s="304"/>
      <c r="O46" s="305"/>
      <c r="P46" s="306"/>
      <c r="Q46" s="307"/>
      <c r="R46" s="306"/>
      <c r="S46" s="603"/>
      <c r="T46" s="604"/>
      <c r="U46" s="603"/>
      <c r="V46" s="605"/>
    </row>
    <row r="47" spans="1:29" s="565" customFormat="1" x14ac:dyDescent="0.2">
      <c r="A47" s="933" t="s">
        <v>306</v>
      </c>
      <c r="B47" s="934" t="s">
        <v>276</v>
      </c>
      <c r="C47" s="294"/>
      <c r="D47" s="295" t="s">
        <v>180</v>
      </c>
      <c r="E47" s="296"/>
      <c r="F47" s="297"/>
      <c r="G47" s="298">
        <v>4</v>
      </c>
      <c r="H47" s="299">
        <f t="shared" si="15"/>
        <v>120</v>
      </c>
      <c r="I47" s="300">
        <f t="shared" si="17"/>
        <v>54</v>
      </c>
      <c r="J47" s="301">
        <v>18</v>
      </c>
      <c r="K47" s="302"/>
      <c r="L47" s="302">
        <v>36</v>
      </c>
      <c r="M47" s="303">
        <f t="shared" si="16"/>
        <v>66</v>
      </c>
      <c r="N47" s="304"/>
      <c r="O47" s="305">
        <v>3</v>
      </c>
      <c r="P47" s="306">
        <v>3</v>
      </c>
      <c r="Q47" s="307"/>
      <c r="R47" s="306"/>
      <c r="S47" s="603"/>
      <c r="T47" s="604"/>
      <c r="U47" s="603"/>
      <c r="V47" s="605"/>
      <c r="AB47" s="565" t="s">
        <v>237</v>
      </c>
    </row>
    <row r="48" spans="1:29" s="565" customFormat="1" x14ac:dyDescent="0.2">
      <c r="A48" s="935" t="s">
        <v>307</v>
      </c>
      <c r="B48" s="293" t="s">
        <v>277</v>
      </c>
      <c r="C48" s="294"/>
      <c r="D48" s="295" t="s">
        <v>180</v>
      </c>
      <c r="E48" s="296"/>
      <c r="F48" s="297"/>
      <c r="G48" s="298">
        <v>4</v>
      </c>
      <c r="H48" s="299">
        <f t="shared" si="15"/>
        <v>120</v>
      </c>
      <c r="I48" s="300">
        <f t="shared" si="17"/>
        <v>54</v>
      </c>
      <c r="J48" s="301">
        <v>18</v>
      </c>
      <c r="K48" s="302"/>
      <c r="L48" s="302">
        <v>36</v>
      </c>
      <c r="M48" s="303">
        <f t="shared" si="16"/>
        <v>66</v>
      </c>
      <c r="N48" s="304"/>
      <c r="O48" s="305">
        <v>3</v>
      </c>
      <c r="P48" s="306">
        <v>3</v>
      </c>
      <c r="Q48" s="307"/>
      <c r="R48" s="306"/>
      <c r="S48" s="603"/>
      <c r="T48" s="604"/>
      <c r="U48" s="603"/>
      <c r="V48" s="605"/>
    </row>
    <row r="49" spans="1:28" s="565" customFormat="1" x14ac:dyDescent="0.2">
      <c r="A49" s="935" t="s">
        <v>308</v>
      </c>
      <c r="B49" s="293" t="s">
        <v>198</v>
      </c>
      <c r="C49" s="294"/>
      <c r="D49" s="295" t="s">
        <v>180</v>
      </c>
      <c r="E49" s="296"/>
      <c r="F49" s="297"/>
      <c r="G49" s="298">
        <v>4</v>
      </c>
      <c r="H49" s="299">
        <f t="shared" si="15"/>
        <v>120</v>
      </c>
      <c r="I49" s="300">
        <f t="shared" si="17"/>
        <v>54</v>
      </c>
      <c r="J49" s="301">
        <v>18</v>
      </c>
      <c r="K49" s="302"/>
      <c r="L49" s="302">
        <v>36</v>
      </c>
      <c r="M49" s="303">
        <f t="shared" si="16"/>
        <v>66</v>
      </c>
      <c r="N49" s="304"/>
      <c r="O49" s="305">
        <v>3</v>
      </c>
      <c r="P49" s="306">
        <v>3</v>
      </c>
      <c r="Q49" s="307"/>
      <c r="R49" s="306"/>
      <c r="S49" s="603"/>
      <c r="T49" s="604"/>
      <c r="U49" s="603"/>
      <c r="V49" s="605"/>
      <c r="AB49" s="565" t="s">
        <v>237</v>
      </c>
    </row>
    <row r="50" spans="1:28" s="565" customFormat="1" x14ac:dyDescent="0.2">
      <c r="A50" s="935" t="s">
        <v>309</v>
      </c>
      <c r="B50" s="293" t="s">
        <v>275</v>
      </c>
      <c r="C50" s="294"/>
      <c r="D50" s="295" t="s">
        <v>180</v>
      </c>
      <c r="E50" s="296"/>
      <c r="F50" s="297"/>
      <c r="G50" s="298">
        <v>4</v>
      </c>
      <c r="H50" s="299">
        <f t="shared" si="15"/>
        <v>120</v>
      </c>
      <c r="I50" s="300">
        <f t="shared" si="17"/>
        <v>54</v>
      </c>
      <c r="J50" s="301">
        <v>18</v>
      </c>
      <c r="K50" s="302"/>
      <c r="L50" s="302">
        <v>36</v>
      </c>
      <c r="M50" s="303">
        <f t="shared" si="16"/>
        <v>66</v>
      </c>
      <c r="N50" s="304"/>
      <c r="O50" s="305">
        <v>3</v>
      </c>
      <c r="P50" s="306">
        <v>3</v>
      </c>
      <c r="Q50" s="307"/>
      <c r="R50" s="306"/>
      <c r="S50" s="603"/>
      <c r="T50" s="604"/>
      <c r="U50" s="603"/>
      <c r="V50" s="605"/>
    </row>
    <row r="51" spans="1:28" s="565" customFormat="1" x14ac:dyDescent="0.2">
      <c r="A51" s="935" t="s">
        <v>310</v>
      </c>
      <c r="B51" s="293" t="s">
        <v>200</v>
      </c>
      <c r="C51" s="294"/>
      <c r="D51" s="295" t="s">
        <v>180</v>
      </c>
      <c r="E51" s="296"/>
      <c r="F51" s="297"/>
      <c r="G51" s="298">
        <v>4</v>
      </c>
      <c r="H51" s="299">
        <f t="shared" si="15"/>
        <v>120</v>
      </c>
      <c r="I51" s="300">
        <f t="shared" si="17"/>
        <v>54</v>
      </c>
      <c r="J51" s="301">
        <v>18</v>
      </c>
      <c r="K51" s="302"/>
      <c r="L51" s="302">
        <v>36</v>
      </c>
      <c r="M51" s="303">
        <f t="shared" si="16"/>
        <v>66</v>
      </c>
      <c r="N51" s="304"/>
      <c r="O51" s="305">
        <v>3</v>
      </c>
      <c r="P51" s="306">
        <v>3</v>
      </c>
      <c r="Q51" s="307"/>
      <c r="R51" s="306"/>
      <c r="S51" s="603"/>
      <c r="T51" s="604"/>
      <c r="U51" s="603"/>
      <c r="V51" s="605"/>
      <c r="AB51" s="565" t="s">
        <v>237</v>
      </c>
    </row>
    <row r="52" spans="1:28" s="565" customFormat="1" x14ac:dyDescent="0.2">
      <c r="A52" s="935" t="s">
        <v>311</v>
      </c>
      <c r="B52" s="309" t="s">
        <v>236</v>
      </c>
      <c r="C52" s="310"/>
      <c r="D52" s="311" t="s">
        <v>180</v>
      </c>
      <c r="E52" s="312"/>
      <c r="F52" s="313"/>
      <c r="G52" s="314">
        <v>4</v>
      </c>
      <c r="H52" s="315">
        <f t="shared" si="15"/>
        <v>120</v>
      </c>
      <c r="I52" s="316">
        <f t="shared" si="17"/>
        <v>54</v>
      </c>
      <c r="J52" s="317">
        <v>18</v>
      </c>
      <c r="K52" s="318"/>
      <c r="L52" s="318">
        <v>36</v>
      </c>
      <c r="M52" s="319">
        <f t="shared" si="16"/>
        <v>66</v>
      </c>
      <c r="N52" s="320"/>
      <c r="O52" s="321">
        <v>3</v>
      </c>
      <c r="P52" s="322">
        <v>3</v>
      </c>
      <c r="Q52" s="323"/>
      <c r="R52" s="322"/>
      <c r="S52" s="630"/>
      <c r="T52" s="629"/>
      <c r="U52" s="630"/>
      <c r="V52" s="631"/>
    </row>
    <row r="53" spans="1:28" s="565" customFormat="1" ht="16.5" thickBot="1" x14ac:dyDescent="0.3">
      <c r="A53" s="932"/>
      <c r="B53" s="759" t="s">
        <v>247</v>
      </c>
      <c r="C53" s="301"/>
      <c r="D53" s="295" t="s">
        <v>180</v>
      </c>
      <c r="E53" s="295"/>
      <c r="F53" s="302"/>
      <c r="G53" s="761">
        <v>4</v>
      </c>
      <c r="H53" s="301">
        <f t="shared" si="15"/>
        <v>120</v>
      </c>
      <c r="I53" s="762"/>
      <c r="J53" s="301"/>
      <c r="K53" s="302"/>
      <c r="L53" s="302"/>
      <c r="M53" s="936"/>
      <c r="N53" s="305"/>
      <c r="O53" s="305"/>
      <c r="P53" s="305"/>
      <c r="Q53" s="305"/>
      <c r="R53" s="305"/>
      <c r="S53" s="937"/>
      <c r="T53" s="938"/>
      <c r="U53" s="939"/>
      <c r="V53" s="940"/>
    </row>
    <row r="54" spans="1:28" ht="16.5" thickBot="1" x14ac:dyDescent="0.25">
      <c r="A54" s="1216" t="s">
        <v>153</v>
      </c>
      <c r="B54" s="1245"/>
      <c r="C54" s="1245"/>
      <c r="D54" s="1245"/>
      <c r="E54" s="1245"/>
      <c r="F54" s="1217"/>
      <c r="G54" s="764">
        <f>G42+G44+G47+G49+G51</f>
        <v>20</v>
      </c>
      <c r="H54" s="764">
        <f>H42+H44+H47+H49+H51</f>
        <v>600</v>
      </c>
      <c r="I54" s="765">
        <f t="shared" ref="I54:P54" si="18">I42+I44+I47+I49+I51</f>
        <v>252</v>
      </c>
      <c r="J54" s="765">
        <f t="shared" si="18"/>
        <v>114</v>
      </c>
      <c r="K54" s="765">
        <f t="shared" si="18"/>
        <v>0</v>
      </c>
      <c r="L54" s="765">
        <f t="shared" si="18"/>
        <v>138</v>
      </c>
      <c r="M54" s="765">
        <f t="shared" si="18"/>
        <v>348</v>
      </c>
      <c r="N54" s="765">
        <f t="shared" si="18"/>
        <v>6</v>
      </c>
      <c r="O54" s="765">
        <f t="shared" si="18"/>
        <v>9</v>
      </c>
      <c r="P54" s="765">
        <f t="shared" si="18"/>
        <v>9</v>
      </c>
      <c r="Q54" s="765">
        <f t="shared" ref="Q54:V54" si="19">SUM(Q42:Q52)</f>
        <v>0</v>
      </c>
      <c r="R54" s="765">
        <f t="shared" si="19"/>
        <v>0</v>
      </c>
      <c r="S54" s="225">
        <f t="shared" si="19"/>
        <v>0</v>
      </c>
      <c r="T54" s="225">
        <f t="shared" si="19"/>
        <v>0</v>
      </c>
      <c r="U54" s="225">
        <f t="shared" si="19"/>
        <v>0</v>
      </c>
      <c r="V54" s="225">
        <f t="shared" si="19"/>
        <v>0</v>
      </c>
      <c r="AB54" s="139">
        <f>G54*30</f>
        <v>600</v>
      </c>
    </row>
    <row r="55" spans="1:28" ht="16.5" thickBot="1" x14ac:dyDescent="0.25">
      <c r="A55" s="1246" t="s">
        <v>154</v>
      </c>
      <c r="B55" s="1247"/>
      <c r="C55" s="1247"/>
      <c r="D55" s="1247"/>
      <c r="E55" s="1247"/>
      <c r="F55" s="1248"/>
      <c r="G55" s="795">
        <f>G54+G36</f>
        <v>23</v>
      </c>
      <c r="H55" s="795">
        <f t="shared" ref="H55:R55" si="20">H54+H36</f>
        <v>690</v>
      </c>
      <c r="I55" s="795">
        <f t="shared" si="20"/>
        <v>282</v>
      </c>
      <c r="J55" s="795">
        <f t="shared" si="20"/>
        <v>129</v>
      </c>
      <c r="K55" s="795">
        <f t="shared" si="20"/>
        <v>0</v>
      </c>
      <c r="L55" s="795">
        <f t="shared" si="20"/>
        <v>153</v>
      </c>
      <c r="M55" s="795">
        <f t="shared" si="20"/>
        <v>408</v>
      </c>
      <c r="N55" s="795">
        <f t="shared" si="20"/>
        <v>8</v>
      </c>
      <c r="O55" s="795">
        <f t="shared" si="20"/>
        <v>9</v>
      </c>
      <c r="P55" s="795">
        <f t="shared" si="20"/>
        <v>9</v>
      </c>
      <c r="Q55" s="795">
        <f t="shared" si="20"/>
        <v>0</v>
      </c>
      <c r="R55" s="795">
        <f t="shared" si="20"/>
        <v>0</v>
      </c>
      <c r="S55" s="225" t="e">
        <f>#REF!+S36</f>
        <v>#REF!</v>
      </c>
      <c r="T55" s="225" t="e">
        <f>#REF!+T36</f>
        <v>#REF!</v>
      </c>
      <c r="U55" s="225" t="e">
        <f>#REF!+U36</f>
        <v>#REF!</v>
      </c>
      <c r="V55" s="225" t="e">
        <f>#REF!+V36</f>
        <v>#REF!</v>
      </c>
    </row>
    <row r="56" spans="1:28" s="139" customFormat="1" ht="16.5" thickBot="1" x14ac:dyDescent="0.25">
      <c r="A56" s="1249" t="s">
        <v>155</v>
      </c>
      <c r="B56" s="1249"/>
      <c r="C56" s="1249"/>
      <c r="D56" s="1249"/>
      <c r="E56" s="1249"/>
      <c r="F56" s="1249"/>
      <c r="G56" s="795">
        <f t="shared" ref="G56:M56" si="21">G55+G30</f>
        <v>90</v>
      </c>
      <c r="H56" s="796">
        <f t="shared" si="21"/>
        <v>2700</v>
      </c>
      <c r="I56" s="796">
        <f t="shared" si="21"/>
        <v>651</v>
      </c>
      <c r="J56" s="796">
        <f t="shared" si="21"/>
        <v>258</v>
      </c>
      <c r="K56" s="796">
        <f t="shared" si="21"/>
        <v>30</v>
      </c>
      <c r="L56" s="796">
        <f t="shared" si="21"/>
        <v>363</v>
      </c>
      <c r="M56" s="796">
        <f t="shared" si="21"/>
        <v>2049</v>
      </c>
      <c r="N56" s="635">
        <f t="shared" ref="N56:V56" si="22">N30+N55</f>
        <v>23</v>
      </c>
      <c r="O56" s="635">
        <f t="shared" si="22"/>
        <v>17</v>
      </c>
      <c r="P56" s="635">
        <f t="shared" si="22"/>
        <v>17</v>
      </c>
      <c r="Q56" s="635">
        <f t="shared" si="22"/>
        <v>0</v>
      </c>
      <c r="R56" s="635">
        <f t="shared" si="22"/>
        <v>0</v>
      </c>
      <c r="S56" s="225" t="e">
        <f t="shared" si="22"/>
        <v>#REF!</v>
      </c>
      <c r="T56" s="225" t="e">
        <f t="shared" si="22"/>
        <v>#REF!</v>
      </c>
      <c r="U56" s="225" t="e">
        <f t="shared" si="22"/>
        <v>#REF!</v>
      </c>
      <c r="V56" s="225" t="e">
        <f t="shared" si="22"/>
        <v>#REF!</v>
      </c>
      <c r="Y56" s="133">
        <v>22</v>
      </c>
      <c r="Z56" s="133">
        <v>22</v>
      </c>
      <c r="AA56" s="133">
        <v>22</v>
      </c>
    </row>
    <row r="57" spans="1:28" s="139" customFormat="1" ht="16.5" thickBot="1" x14ac:dyDescent="0.25">
      <c r="A57" s="1250" t="s">
        <v>35</v>
      </c>
      <c r="B57" s="1250"/>
      <c r="C57" s="1250"/>
      <c r="D57" s="1250"/>
      <c r="E57" s="1250"/>
      <c r="F57" s="1250"/>
      <c r="G57" s="1250"/>
      <c r="H57" s="1250"/>
      <c r="I57" s="1250"/>
      <c r="J57" s="1250"/>
      <c r="K57" s="1250"/>
      <c r="L57" s="1250"/>
      <c r="M57" s="1250"/>
      <c r="N57" s="635">
        <f>N56</f>
        <v>23</v>
      </c>
      <c r="O57" s="635">
        <f t="shared" ref="O57:V57" si="23">O56</f>
        <v>17</v>
      </c>
      <c r="P57" s="635">
        <f t="shared" si="23"/>
        <v>17</v>
      </c>
      <c r="Q57" s="635">
        <f t="shared" si="23"/>
        <v>0</v>
      </c>
      <c r="R57" s="635">
        <f t="shared" si="23"/>
        <v>0</v>
      </c>
      <c r="S57" s="225" t="e">
        <f t="shared" si="23"/>
        <v>#REF!</v>
      </c>
      <c r="T57" s="225" t="e">
        <f t="shared" si="23"/>
        <v>#REF!</v>
      </c>
      <c r="U57" s="225" t="e">
        <f t="shared" si="23"/>
        <v>#REF!</v>
      </c>
      <c r="V57" s="225" t="e">
        <f t="shared" si="23"/>
        <v>#REF!</v>
      </c>
      <c r="Y57" s="134">
        <f t="shared" ref="Y57:AA57" si="24">Y56</f>
        <v>22</v>
      </c>
      <c r="Z57" s="134">
        <f t="shared" si="24"/>
        <v>22</v>
      </c>
      <c r="AA57" s="134">
        <f t="shared" si="24"/>
        <v>22</v>
      </c>
    </row>
    <row r="58" spans="1:28" s="139" customFormat="1" ht="16.5" thickBot="1" x14ac:dyDescent="0.25">
      <c r="A58" s="1244" t="s">
        <v>34</v>
      </c>
      <c r="B58" s="1244"/>
      <c r="C58" s="1244"/>
      <c r="D58" s="1244"/>
      <c r="E58" s="1244"/>
      <c r="F58" s="1244"/>
      <c r="G58" s="1244"/>
      <c r="H58" s="1244"/>
      <c r="I58" s="1244"/>
      <c r="J58" s="1244"/>
      <c r="K58" s="1244"/>
      <c r="L58" s="1244"/>
      <c r="M58" s="1244"/>
      <c r="N58" s="635">
        <v>3</v>
      </c>
      <c r="O58" s="797"/>
      <c r="P58" s="798">
        <v>3</v>
      </c>
      <c r="Q58" s="798"/>
      <c r="R58" s="798"/>
      <c r="S58" s="328"/>
      <c r="T58" s="328"/>
      <c r="U58" s="328"/>
      <c r="V58" s="328"/>
    </row>
    <row r="59" spans="1:28" s="139" customFormat="1" ht="16.5" thickBot="1" x14ac:dyDescent="0.25">
      <c r="A59" s="1244" t="s">
        <v>156</v>
      </c>
      <c r="B59" s="1244"/>
      <c r="C59" s="1244"/>
      <c r="D59" s="1244"/>
      <c r="E59" s="1244"/>
      <c r="F59" s="1244"/>
      <c r="G59" s="1244"/>
      <c r="H59" s="1244"/>
      <c r="I59" s="1244"/>
      <c r="J59" s="1244"/>
      <c r="K59" s="1244"/>
      <c r="L59" s="1244"/>
      <c r="M59" s="1244"/>
      <c r="N59" s="635">
        <v>5</v>
      </c>
      <c r="O59" s="797"/>
      <c r="P59" s="798">
        <v>4</v>
      </c>
      <c r="Q59" s="798">
        <v>1</v>
      </c>
      <c r="R59" s="798"/>
      <c r="S59" s="328"/>
      <c r="T59" s="328"/>
      <c r="U59" s="328"/>
      <c r="V59" s="328"/>
    </row>
    <row r="60" spans="1:28" s="139" customFormat="1" ht="16.5" thickBot="1" x14ac:dyDescent="0.25">
      <c r="A60" s="1244" t="s">
        <v>157</v>
      </c>
      <c r="B60" s="1244"/>
      <c r="C60" s="1244"/>
      <c r="D60" s="1244"/>
      <c r="E60" s="1244"/>
      <c r="F60" s="1244"/>
      <c r="G60" s="1244"/>
      <c r="H60" s="1244"/>
      <c r="I60" s="1244"/>
      <c r="J60" s="1244"/>
      <c r="K60" s="1244"/>
      <c r="L60" s="1244"/>
      <c r="M60" s="1244"/>
      <c r="N60" s="799"/>
      <c r="O60" s="800"/>
      <c r="P60" s="801"/>
      <c r="Q60" s="799"/>
      <c r="R60" s="802"/>
      <c r="S60" s="332"/>
      <c r="T60" s="332"/>
      <c r="U60" s="332"/>
      <c r="V60" s="332"/>
    </row>
    <row r="61" spans="1:28" s="139" customFormat="1" ht="16.5" thickBot="1" x14ac:dyDescent="0.25">
      <c r="A61" s="1251" t="s">
        <v>36</v>
      </c>
      <c r="B61" s="1251"/>
      <c r="C61" s="1251"/>
      <c r="D61" s="1251"/>
      <c r="E61" s="1251"/>
      <c r="F61" s="1251"/>
      <c r="G61" s="1251"/>
      <c r="H61" s="1251"/>
      <c r="I61" s="1251"/>
      <c r="J61" s="1251"/>
      <c r="K61" s="1251"/>
      <c r="L61" s="1251"/>
      <c r="M61" s="1251"/>
      <c r="N61" s="803"/>
      <c r="O61" s="804"/>
      <c r="P61" s="805">
        <v>1</v>
      </c>
      <c r="Q61" s="806"/>
      <c r="R61" s="807"/>
      <c r="S61" s="333"/>
      <c r="T61" s="333"/>
      <c r="U61" s="333"/>
      <c r="V61" s="333"/>
    </row>
    <row r="62" spans="1:28" s="139" customFormat="1" ht="16.5" thickBot="1" x14ac:dyDescent="0.25">
      <c r="A62" s="1252" t="s">
        <v>158</v>
      </c>
      <c r="B62" s="1253"/>
      <c r="C62" s="1253"/>
      <c r="D62" s="1253"/>
      <c r="E62" s="1253"/>
      <c r="F62" s="1253"/>
      <c r="G62" s="1253"/>
      <c r="H62" s="1253"/>
      <c r="I62" s="1253"/>
      <c r="J62" s="1253"/>
      <c r="K62" s="1253"/>
      <c r="L62" s="1253"/>
      <c r="M62" s="1254"/>
      <c r="N62" s="1255" t="s">
        <v>159</v>
      </c>
      <c r="O62" s="1256"/>
      <c r="P62" s="1257"/>
      <c r="Q62" s="1267">
        <f>G30/$G$56*100</f>
        <v>74.444444444444443</v>
      </c>
      <c r="R62" s="1268"/>
      <c r="S62" s="1258" t="s">
        <v>94</v>
      </c>
      <c r="T62" s="1259"/>
      <c r="U62" s="1260"/>
      <c r="V62" s="1261"/>
      <c r="W62" s="338">
        <f>SUM(N62:V62)</f>
        <v>74.444444444444443</v>
      </c>
    </row>
    <row r="63" spans="1:28" s="139" customFormat="1" x14ac:dyDescent="0.2">
      <c r="A63" s="808"/>
      <c r="B63" s="808"/>
      <c r="C63" s="808"/>
      <c r="D63" s="808"/>
      <c r="E63" s="808"/>
      <c r="F63" s="808"/>
      <c r="G63" s="808"/>
      <c r="H63" s="808"/>
      <c r="I63" s="808"/>
      <c r="J63" s="808"/>
      <c r="K63" s="808"/>
      <c r="L63" s="808"/>
      <c r="M63" s="808"/>
      <c r="N63" s="1270" t="s">
        <v>94</v>
      </c>
      <c r="O63" s="1270"/>
      <c r="P63" s="1270"/>
      <c r="Q63" s="1271">
        <f>G55/$G$56*100</f>
        <v>25.555555555555554</v>
      </c>
      <c r="R63" s="1271"/>
      <c r="S63" s="340"/>
      <c r="T63" s="340"/>
      <c r="U63" s="340"/>
      <c r="V63" s="340"/>
    </row>
    <row r="64" spans="1:28" s="139" customFormat="1" x14ac:dyDescent="0.2">
      <c r="S64" s="342"/>
      <c r="T64" s="342"/>
      <c r="U64" s="342"/>
      <c r="V64" s="342"/>
    </row>
    <row r="65" spans="1:22" s="139" customFormat="1" ht="47.25" x14ac:dyDescent="0.2">
      <c r="A65" s="446">
        <v>1</v>
      </c>
      <c r="B65" s="823" t="s">
        <v>280</v>
      </c>
      <c r="C65" s="825">
        <v>2</v>
      </c>
      <c r="D65" s="825">
        <v>1</v>
      </c>
      <c r="E65" s="825"/>
      <c r="F65" s="825"/>
      <c r="G65" s="825">
        <v>6</v>
      </c>
      <c r="H65" s="825">
        <f>G65*30</f>
        <v>180</v>
      </c>
      <c r="I65" s="300">
        <f t="shared" ref="I65" si="25">J65+L65+K65</f>
        <v>99</v>
      </c>
      <c r="J65" s="825"/>
      <c r="K65" s="825"/>
      <c r="L65" s="446">
        <v>99</v>
      </c>
      <c r="M65" s="303">
        <f t="shared" ref="M65" si="26">H65-I65</f>
        <v>81</v>
      </c>
      <c r="N65" s="446">
        <v>3</v>
      </c>
      <c r="O65" s="446">
        <v>3</v>
      </c>
      <c r="P65" s="446">
        <v>3</v>
      </c>
      <c r="Q65" s="446"/>
      <c r="R65" s="446"/>
      <c r="S65" s="342"/>
      <c r="T65" s="342"/>
      <c r="U65" s="342"/>
      <c r="V65" s="342"/>
    </row>
    <row r="66" spans="1:22" s="139" customFormat="1" x14ac:dyDescent="0.2">
      <c r="B66" s="824"/>
      <c r="C66" s="822"/>
      <c r="D66" s="822"/>
      <c r="E66" s="822"/>
      <c r="F66" s="822"/>
      <c r="G66" s="822"/>
      <c r="H66" s="822"/>
      <c r="I66" s="822"/>
      <c r="J66" s="822"/>
      <c r="K66" s="822"/>
      <c r="S66" s="342"/>
      <c r="T66" s="342"/>
      <c r="U66" s="342"/>
      <c r="V66" s="342"/>
    </row>
    <row r="67" spans="1:22" s="139" customFormat="1" x14ac:dyDescent="0.2">
      <c r="B67" s="824"/>
      <c r="C67" s="822"/>
      <c r="D67" s="822"/>
      <c r="E67" s="822"/>
      <c r="F67" s="822"/>
      <c r="G67" s="822"/>
      <c r="H67" s="822"/>
      <c r="I67" s="822"/>
      <c r="J67" s="822"/>
      <c r="K67" s="822"/>
      <c r="S67" s="342"/>
      <c r="T67" s="342"/>
      <c r="U67" s="342"/>
      <c r="V67" s="342"/>
    </row>
    <row r="68" spans="1:22" s="139" customFormat="1" x14ac:dyDescent="0.2">
      <c r="B68" s="822" t="s">
        <v>160</v>
      </c>
      <c r="C68" s="822"/>
      <c r="D68" s="1262"/>
      <c r="E68" s="1262"/>
      <c r="F68" s="1263"/>
      <c r="G68" s="1263"/>
      <c r="H68" s="822"/>
      <c r="I68" s="1264" t="s">
        <v>102</v>
      </c>
      <c r="J68" s="1265"/>
      <c r="K68" s="1265"/>
      <c r="S68" s="342"/>
      <c r="T68" s="342"/>
      <c r="U68" s="342"/>
      <c r="V68" s="342"/>
    </row>
    <row r="69" spans="1:22" s="139" customFormat="1" ht="15.75" customHeight="1" x14ac:dyDescent="0.2">
      <c r="S69" s="342"/>
      <c r="T69" s="342"/>
      <c r="U69" s="342"/>
      <c r="V69" s="342"/>
    </row>
    <row r="70" spans="1:22" s="139" customFormat="1" ht="15.75" customHeight="1" x14ac:dyDescent="0.2">
      <c r="B70" s="822" t="s">
        <v>185</v>
      </c>
      <c r="C70" s="822"/>
      <c r="D70" s="1262"/>
      <c r="E70" s="1262"/>
      <c r="F70" s="1263"/>
      <c r="G70" s="1263"/>
      <c r="H70" s="822"/>
      <c r="I70" s="1264" t="s">
        <v>203</v>
      </c>
      <c r="J70" s="1266"/>
      <c r="K70" s="1266"/>
      <c r="S70" s="342"/>
      <c r="T70" s="342"/>
      <c r="U70" s="342"/>
      <c r="V70" s="342"/>
    </row>
    <row r="71" spans="1:22" s="139" customFormat="1" ht="15.75" customHeight="1" x14ac:dyDescent="0.2">
      <c r="S71" s="342"/>
      <c r="T71" s="342"/>
      <c r="U71" s="342"/>
      <c r="V71" s="342"/>
    </row>
    <row r="72" spans="1:22" s="139" customFormat="1" ht="15.75" customHeight="1" x14ac:dyDescent="0.2">
      <c r="B72" s="822" t="s">
        <v>281</v>
      </c>
      <c r="C72" s="822"/>
      <c r="D72" s="1262"/>
      <c r="E72" s="1262"/>
      <c r="F72" s="1263"/>
      <c r="G72" s="1263"/>
      <c r="H72" s="822"/>
      <c r="I72" s="1264" t="s">
        <v>297</v>
      </c>
      <c r="J72" s="1266"/>
      <c r="K72" s="1266"/>
      <c r="S72" s="342"/>
      <c r="T72" s="342"/>
      <c r="U72" s="342"/>
      <c r="V72" s="342"/>
    </row>
    <row r="73" spans="1:22" s="139" customFormat="1" ht="15.75" customHeight="1" x14ac:dyDescent="0.25">
      <c r="A73" s="644"/>
      <c r="B73" s="809"/>
      <c r="C73" s="1269" t="s">
        <v>110</v>
      </c>
      <c r="D73" s="1269"/>
      <c r="E73" s="1269"/>
      <c r="F73" s="1269"/>
      <c r="G73" s="1269"/>
      <c r="H73" s="1269"/>
      <c r="I73" s="1269"/>
      <c r="J73" s="1269"/>
      <c r="K73" s="1269"/>
      <c r="L73" s="810"/>
      <c r="M73" s="810"/>
      <c r="S73" s="342"/>
      <c r="T73" s="342"/>
      <c r="U73" s="342"/>
      <c r="V73" s="342"/>
    </row>
    <row r="74" spans="1:22" ht="15" customHeight="1" x14ac:dyDescent="0.2"/>
    <row r="83" spans="1:22" ht="15.75" customHeight="1" x14ac:dyDescent="0.2"/>
    <row r="85" spans="1:22" ht="15" x14ac:dyDescent="0.2">
      <c r="A85" s="193"/>
      <c r="C85" s="193"/>
      <c r="D85" s="193"/>
      <c r="E85" s="193"/>
      <c r="F85" s="193"/>
      <c r="G85" s="193"/>
      <c r="H85" s="193"/>
      <c r="S85" s="193"/>
      <c r="T85" s="193"/>
      <c r="U85" s="193"/>
      <c r="V85" s="193"/>
    </row>
    <row r="86" spans="1:22" ht="15" x14ac:dyDescent="0.2">
      <c r="A86" s="193"/>
      <c r="C86" s="193"/>
      <c r="D86" s="193"/>
      <c r="E86" s="193"/>
      <c r="F86" s="193"/>
      <c r="G86" s="193"/>
      <c r="H86" s="193"/>
      <c r="S86" s="193"/>
      <c r="T86" s="193"/>
      <c r="U86" s="193"/>
      <c r="V86" s="193"/>
    </row>
    <row r="87" spans="1:22" ht="15" x14ac:dyDescent="0.2">
      <c r="A87" s="193"/>
      <c r="C87" s="193"/>
      <c r="D87" s="193"/>
      <c r="E87" s="193"/>
      <c r="F87" s="193"/>
      <c r="G87" s="193"/>
      <c r="H87" s="193"/>
      <c r="S87" s="193"/>
      <c r="T87" s="193"/>
      <c r="U87" s="193"/>
      <c r="V87" s="193"/>
    </row>
    <row r="88" spans="1:22" ht="15" x14ac:dyDescent="0.2">
      <c r="A88" s="193"/>
      <c r="C88" s="193"/>
      <c r="D88" s="193"/>
      <c r="E88" s="193"/>
      <c r="F88" s="193"/>
      <c r="G88" s="193"/>
      <c r="H88" s="193"/>
      <c r="S88" s="193"/>
      <c r="T88" s="193"/>
      <c r="U88" s="193"/>
      <c r="V88" s="193"/>
    </row>
    <row r="89" spans="1:22" ht="15" x14ac:dyDescent="0.2">
      <c r="A89" s="193"/>
      <c r="C89" s="193"/>
      <c r="D89" s="193"/>
      <c r="E89" s="193"/>
      <c r="F89" s="193"/>
      <c r="G89" s="193"/>
      <c r="H89" s="193"/>
      <c r="S89" s="193"/>
      <c r="T89" s="193"/>
      <c r="U89" s="193"/>
      <c r="V89" s="193"/>
    </row>
    <row r="90" spans="1:22" ht="15" x14ac:dyDescent="0.2">
      <c r="A90" s="193"/>
      <c r="C90" s="193"/>
      <c r="D90" s="193"/>
      <c r="E90" s="193"/>
      <c r="F90" s="193"/>
      <c r="G90" s="193"/>
      <c r="H90" s="193"/>
      <c r="S90" s="193"/>
      <c r="T90" s="193"/>
      <c r="U90" s="193"/>
      <c r="V90" s="193"/>
    </row>
    <row r="91" spans="1:22" ht="15" x14ac:dyDescent="0.2">
      <c r="A91" s="193"/>
      <c r="C91" s="193"/>
      <c r="D91" s="193"/>
      <c r="E91" s="193"/>
      <c r="F91" s="193"/>
      <c r="G91" s="193"/>
      <c r="H91" s="193"/>
      <c r="S91" s="193"/>
      <c r="T91" s="193"/>
      <c r="U91" s="193"/>
      <c r="V91" s="193"/>
    </row>
    <row r="92" spans="1:22" ht="15" x14ac:dyDescent="0.2">
      <c r="A92" s="193"/>
      <c r="C92" s="193"/>
      <c r="D92" s="193"/>
      <c r="E92" s="193"/>
      <c r="F92" s="193"/>
      <c r="G92" s="193"/>
      <c r="H92" s="193"/>
      <c r="S92" s="193"/>
      <c r="T92" s="193"/>
      <c r="U92" s="193"/>
      <c r="V92" s="193"/>
    </row>
    <row r="93" spans="1:22" ht="15" x14ac:dyDescent="0.2">
      <c r="A93" s="193"/>
      <c r="C93" s="193"/>
      <c r="D93" s="193"/>
      <c r="E93" s="193"/>
      <c r="F93" s="193"/>
      <c r="G93" s="193"/>
      <c r="H93" s="193"/>
      <c r="S93" s="193"/>
      <c r="T93" s="193"/>
      <c r="U93" s="193"/>
      <c r="V93" s="193"/>
    </row>
    <row r="94" spans="1:22" ht="15" x14ac:dyDescent="0.2">
      <c r="A94" s="193"/>
      <c r="C94" s="193"/>
      <c r="D94" s="193"/>
      <c r="E94" s="193"/>
      <c r="F94" s="193"/>
      <c r="G94" s="193"/>
      <c r="H94" s="193"/>
      <c r="S94" s="193"/>
      <c r="T94" s="193"/>
      <c r="U94" s="193"/>
      <c r="V94" s="193"/>
    </row>
    <row r="95" spans="1:22" ht="15" x14ac:dyDescent="0.2">
      <c r="A95" s="193"/>
      <c r="C95" s="193"/>
      <c r="D95" s="193"/>
      <c r="E95" s="193"/>
      <c r="F95" s="193"/>
      <c r="G95" s="193"/>
      <c r="H95" s="193"/>
      <c r="S95" s="193"/>
      <c r="T95" s="193"/>
      <c r="U95" s="193"/>
      <c r="V95" s="193"/>
    </row>
    <row r="96" spans="1:22" ht="15" x14ac:dyDescent="0.2">
      <c r="A96" s="193"/>
      <c r="C96" s="193"/>
      <c r="D96" s="193"/>
      <c r="E96" s="193"/>
      <c r="F96" s="193"/>
      <c r="G96" s="193"/>
      <c r="H96" s="193"/>
      <c r="S96" s="193"/>
      <c r="T96" s="193"/>
      <c r="U96" s="193"/>
      <c r="V96" s="193"/>
    </row>
    <row r="97" spans="1:22" ht="15" x14ac:dyDescent="0.2">
      <c r="A97" s="193"/>
      <c r="C97" s="193"/>
      <c r="D97" s="193"/>
      <c r="E97" s="193"/>
      <c r="F97" s="193"/>
      <c r="G97" s="193"/>
      <c r="H97" s="193"/>
      <c r="S97" s="193"/>
      <c r="T97" s="193"/>
      <c r="U97" s="193"/>
      <c r="V97" s="193"/>
    </row>
    <row r="98" spans="1:22" ht="15" x14ac:dyDescent="0.2">
      <c r="A98" s="193"/>
      <c r="C98" s="193"/>
      <c r="D98" s="193"/>
      <c r="E98" s="193"/>
      <c r="F98" s="193"/>
      <c r="G98" s="193"/>
      <c r="H98" s="193"/>
      <c r="S98" s="193"/>
      <c r="T98" s="193"/>
      <c r="U98" s="193"/>
      <c r="V98" s="193"/>
    </row>
    <row r="99" spans="1:22" ht="15" x14ac:dyDescent="0.2">
      <c r="A99" s="193"/>
      <c r="C99" s="193"/>
      <c r="D99" s="193"/>
      <c r="E99" s="193"/>
      <c r="F99" s="193"/>
      <c r="G99" s="193"/>
      <c r="H99" s="193"/>
      <c r="S99" s="193"/>
      <c r="T99" s="193"/>
      <c r="U99" s="193"/>
      <c r="V99" s="193"/>
    </row>
    <row r="100" spans="1:22" ht="15" x14ac:dyDescent="0.2">
      <c r="A100" s="193"/>
      <c r="C100" s="193"/>
      <c r="D100" s="193"/>
      <c r="E100" s="193"/>
      <c r="F100" s="193"/>
      <c r="G100" s="193"/>
      <c r="H100" s="193"/>
      <c r="S100" s="193"/>
      <c r="T100" s="193"/>
      <c r="U100" s="193"/>
      <c r="V100" s="193"/>
    </row>
    <row r="101" spans="1:22" ht="15" x14ac:dyDescent="0.2">
      <c r="A101" s="193"/>
      <c r="C101" s="193"/>
      <c r="D101" s="193"/>
      <c r="E101" s="193"/>
      <c r="F101" s="193"/>
      <c r="G101" s="193"/>
      <c r="H101" s="193"/>
      <c r="S101" s="193"/>
      <c r="T101" s="193"/>
      <c r="U101" s="193"/>
      <c r="V101" s="193"/>
    </row>
    <row r="102" spans="1:22" ht="15" x14ac:dyDescent="0.2">
      <c r="A102" s="193"/>
      <c r="C102" s="193"/>
      <c r="D102" s="193"/>
      <c r="E102" s="193"/>
      <c r="F102" s="193"/>
      <c r="G102" s="193"/>
      <c r="H102" s="193"/>
      <c r="S102" s="193"/>
      <c r="T102" s="193"/>
      <c r="U102" s="193"/>
      <c r="V102" s="193"/>
    </row>
    <row r="103" spans="1:22" ht="15" x14ac:dyDescent="0.2">
      <c r="A103" s="193"/>
      <c r="C103" s="193"/>
      <c r="D103" s="193"/>
      <c r="E103" s="193"/>
      <c r="F103" s="193"/>
      <c r="G103" s="193"/>
      <c r="H103" s="193"/>
      <c r="S103" s="193"/>
      <c r="T103" s="193"/>
      <c r="U103" s="193"/>
      <c r="V103" s="193"/>
    </row>
    <row r="104" spans="1:22" ht="15" x14ac:dyDescent="0.2">
      <c r="A104" s="193"/>
      <c r="C104" s="193"/>
      <c r="D104" s="193"/>
      <c r="E104" s="193"/>
      <c r="F104" s="193"/>
      <c r="G104" s="193"/>
      <c r="H104" s="193"/>
      <c r="S104" s="193"/>
      <c r="T104" s="193"/>
      <c r="U104" s="193"/>
      <c r="V104" s="193"/>
    </row>
    <row r="105" spans="1:22" ht="15" x14ac:dyDescent="0.2">
      <c r="A105" s="193"/>
      <c r="C105" s="193"/>
      <c r="D105" s="193"/>
      <c r="E105" s="193"/>
      <c r="F105" s="193"/>
      <c r="G105" s="193"/>
      <c r="H105" s="193"/>
      <c r="S105" s="193"/>
      <c r="T105" s="193"/>
      <c r="U105" s="193"/>
      <c r="V105" s="193"/>
    </row>
    <row r="106" spans="1:22" ht="15" x14ac:dyDescent="0.2">
      <c r="A106" s="193"/>
      <c r="C106" s="193"/>
      <c r="D106" s="193"/>
      <c r="E106" s="193"/>
      <c r="F106" s="193"/>
      <c r="G106" s="193"/>
      <c r="H106" s="193"/>
      <c r="S106" s="193"/>
      <c r="T106" s="193"/>
      <c r="U106" s="193"/>
      <c r="V106" s="193"/>
    </row>
    <row r="107" spans="1:22" ht="15" x14ac:dyDescent="0.2">
      <c r="A107" s="193"/>
      <c r="C107" s="193"/>
      <c r="D107" s="193"/>
      <c r="E107" s="193"/>
      <c r="F107" s="193"/>
      <c r="G107" s="193"/>
      <c r="H107" s="193"/>
      <c r="S107" s="193"/>
      <c r="T107" s="193"/>
      <c r="U107" s="193"/>
      <c r="V107" s="193"/>
    </row>
    <row r="108" spans="1:22" ht="15" x14ac:dyDescent="0.2">
      <c r="A108" s="193"/>
      <c r="C108" s="193"/>
      <c r="D108" s="193"/>
      <c r="E108" s="193"/>
      <c r="F108" s="193"/>
      <c r="G108" s="193"/>
      <c r="H108" s="193"/>
      <c r="S108" s="193"/>
      <c r="T108" s="193"/>
      <c r="U108" s="193"/>
      <c r="V108" s="193"/>
    </row>
    <row r="109" spans="1:22" ht="15" x14ac:dyDescent="0.2">
      <c r="A109" s="193"/>
      <c r="C109" s="193"/>
      <c r="D109" s="193"/>
      <c r="E109" s="193"/>
      <c r="F109" s="193"/>
      <c r="G109" s="193"/>
      <c r="H109" s="193"/>
      <c r="S109" s="193"/>
      <c r="T109" s="193"/>
      <c r="U109" s="193"/>
      <c r="V109" s="193"/>
    </row>
    <row r="110" spans="1:22" ht="15" x14ac:dyDescent="0.2">
      <c r="A110" s="193"/>
      <c r="C110" s="193"/>
      <c r="D110" s="193"/>
      <c r="E110" s="193"/>
      <c r="F110" s="193"/>
      <c r="G110" s="193"/>
      <c r="H110" s="193"/>
      <c r="S110" s="193"/>
      <c r="T110" s="193"/>
      <c r="U110" s="193"/>
      <c r="V110" s="193"/>
    </row>
    <row r="111" spans="1:22" ht="15" x14ac:dyDescent="0.2">
      <c r="A111" s="193"/>
      <c r="C111" s="193"/>
      <c r="D111" s="193"/>
      <c r="E111" s="193"/>
      <c r="F111" s="193"/>
      <c r="G111" s="193"/>
      <c r="H111" s="193"/>
      <c r="S111" s="193"/>
      <c r="T111" s="193"/>
      <c r="U111" s="193"/>
      <c r="V111" s="193"/>
    </row>
    <row r="112" spans="1:22" ht="15" x14ac:dyDescent="0.2">
      <c r="A112" s="193"/>
      <c r="C112" s="193"/>
      <c r="D112" s="193"/>
      <c r="E112" s="193"/>
      <c r="F112" s="193"/>
      <c r="G112" s="193"/>
      <c r="H112" s="193"/>
      <c r="S112" s="193"/>
      <c r="T112" s="193"/>
      <c r="U112" s="193"/>
      <c r="V112" s="193"/>
    </row>
    <row r="113" spans="1:22" ht="15" x14ac:dyDescent="0.2">
      <c r="A113" s="193"/>
      <c r="C113" s="193"/>
      <c r="D113" s="193"/>
      <c r="E113" s="193"/>
      <c r="F113" s="193"/>
      <c r="G113" s="193"/>
      <c r="H113" s="193"/>
      <c r="S113" s="193"/>
      <c r="T113" s="193"/>
      <c r="U113" s="193"/>
      <c r="V113" s="193"/>
    </row>
    <row r="114" spans="1:22" ht="15" x14ac:dyDescent="0.2">
      <c r="A114" s="193"/>
      <c r="C114" s="193"/>
      <c r="D114" s="193"/>
      <c r="E114" s="193"/>
      <c r="F114" s="193"/>
      <c r="G114" s="193"/>
      <c r="H114" s="193"/>
      <c r="S114" s="193"/>
      <c r="T114" s="193"/>
      <c r="U114" s="193"/>
      <c r="V114" s="193"/>
    </row>
    <row r="115" spans="1:22" ht="15" x14ac:dyDescent="0.2">
      <c r="A115" s="193"/>
      <c r="C115" s="193"/>
      <c r="D115" s="193"/>
      <c r="E115" s="193"/>
      <c r="F115" s="193"/>
      <c r="G115" s="193"/>
      <c r="H115" s="193"/>
      <c r="S115" s="193"/>
      <c r="T115" s="193"/>
      <c r="U115" s="193"/>
      <c r="V115" s="193"/>
    </row>
    <row r="116" spans="1:22" ht="15" x14ac:dyDescent="0.2">
      <c r="A116" s="193"/>
      <c r="C116" s="193"/>
      <c r="D116" s="193"/>
      <c r="E116" s="193"/>
      <c r="F116" s="193"/>
      <c r="G116" s="193"/>
      <c r="H116" s="193"/>
      <c r="S116" s="193"/>
      <c r="T116" s="193"/>
      <c r="U116" s="193"/>
      <c r="V116" s="193"/>
    </row>
    <row r="117" spans="1:22" ht="15" x14ac:dyDescent="0.2">
      <c r="A117" s="193"/>
      <c r="C117" s="193"/>
      <c r="D117" s="193"/>
      <c r="E117" s="193"/>
      <c r="F117" s="193"/>
      <c r="G117" s="193"/>
      <c r="H117" s="193"/>
      <c r="S117" s="193"/>
      <c r="T117" s="193"/>
      <c r="U117" s="193"/>
      <c r="V117" s="193"/>
    </row>
    <row r="118" spans="1:22" ht="15" x14ac:dyDescent="0.2">
      <c r="A118" s="193"/>
      <c r="C118" s="193"/>
      <c r="D118" s="193"/>
      <c r="E118" s="193"/>
      <c r="F118" s="193"/>
      <c r="G118" s="193"/>
      <c r="H118" s="193"/>
      <c r="S118" s="193"/>
      <c r="T118" s="193"/>
      <c r="U118" s="193"/>
      <c r="V118" s="193"/>
    </row>
    <row r="119" spans="1:22" ht="15" x14ac:dyDescent="0.2">
      <c r="A119" s="193"/>
      <c r="C119" s="193"/>
      <c r="D119" s="193"/>
      <c r="E119" s="193"/>
      <c r="F119" s="193"/>
      <c r="G119" s="193"/>
      <c r="H119" s="193"/>
      <c r="S119" s="193"/>
      <c r="T119" s="193"/>
      <c r="U119" s="193"/>
      <c r="V119" s="193"/>
    </row>
    <row r="120" spans="1:22" ht="15" x14ac:dyDescent="0.2">
      <c r="A120" s="193"/>
      <c r="C120" s="193"/>
      <c r="D120" s="193"/>
      <c r="E120" s="193"/>
      <c r="F120" s="193"/>
      <c r="G120" s="193"/>
      <c r="H120" s="193"/>
      <c r="S120" s="193"/>
      <c r="T120" s="193"/>
      <c r="U120" s="193"/>
      <c r="V120" s="193"/>
    </row>
    <row r="121" spans="1:22" ht="15" x14ac:dyDescent="0.2">
      <c r="A121" s="193"/>
      <c r="C121" s="193"/>
      <c r="D121" s="193"/>
      <c r="E121" s="193"/>
      <c r="F121" s="193"/>
      <c r="G121" s="193"/>
      <c r="H121" s="193"/>
      <c r="S121" s="193"/>
      <c r="T121" s="193"/>
      <c r="U121" s="193"/>
      <c r="V121" s="193"/>
    </row>
    <row r="122" spans="1:22" ht="15" x14ac:dyDescent="0.2">
      <c r="A122" s="193"/>
      <c r="C122" s="193"/>
      <c r="D122" s="193"/>
      <c r="E122" s="193"/>
      <c r="F122" s="193"/>
      <c r="G122" s="193"/>
      <c r="H122" s="193"/>
      <c r="S122" s="193"/>
      <c r="T122" s="193"/>
      <c r="U122" s="193"/>
      <c r="V122" s="193"/>
    </row>
    <row r="123" spans="1:22" ht="15" x14ac:dyDescent="0.2">
      <c r="A123" s="193"/>
      <c r="C123" s="193"/>
      <c r="D123" s="193"/>
      <c r="E123" s="193"/>
      <c r="F123" s="193"/>
      <c r="G123" s="193"/>
      <c r="H123" s="193"/>
      <c r="S123" s="193"/>
      <c r="T123" s="193"/>
      <c r="U123" s="193"/>
      <c r="V123" s="193"/>
    </row>
    <row r="124" spans="1:22" ht="15" x14ac:dyDescent="0.2">
      <c r="A124" s="193"/>
      <c r="C124" s="193"/>
      <c r="D124" s="193"/>
      <c r="E124" s="193"/>
      <c r="F124" s="193"/>
      <c r="G124" s="193"/>
      <c r="H124" s="193"/>
      <c r="S124" s="193"/>
      <c r="T124" s="193"/>
      <c r="U124" s="193"/>
      <c r="V124" s="193"/>
    </row>
    <row r="125" spans="1:22" ht="15" x14ac:dyDescent="0.2">
      <c r="A125" s="193"/>
      <c r="C125" s="193"/>
      <c r="D125" s="193"/>
      <c r="E125" s="193"/>
      <c r="F125" s="193"/>
      <c r="G125" s="193"/>
      <c r="H125" s="193"/>
      <c r="S125" s="193"/>
      <c r="T125" s="193"/>
      <c r="U125" s="193"/>
      <c r="V125" s="193"/>
    </row>
    <row r="126" spans="1:22" ht="15" x14ac:dyDescent="0.2">
      <c r="A126" s="193"/>
      <c r="C126" s="193"/>
      <c r="D126" s="193"/>
      <c r="E126" s="193"/>
      <c r="F126" s="193"/>
      <c r="G126" s="193"/>
      <c r="H126" s="193"/>
      <c r="S126" s="193"/>
      <c r="T126" s="193"/>
      <c r="U126" s="193"/>
      <c r="V126" s="193"/>
    </row>
    <row r="127" spans="1:22" ht="15" x14ac:dyDescent="0.2">
      <c r="A127" s="193"/>
      <c r="C127" s="193"/>
      <c r="D127" s="193"/>
      <c r="E127" s="193"/>
      <c r="F127" s="193"/>
      <c r="G127" s="193"/>
      <c r="H127" s="193"/>
      <c r="S127" s="193"/>
      <c r="T127" s="193"/>
      <c r="U127" s="193"/>
      <c r="V127" s="193"/>
    </row>
    <row r="128" spans="1:22" ht="15" x14ac:dyDescent="0.2">
      <c r="A128" s="193"/>
      <c r="C128" s="193"/>
      <c r="D128" s="193"/>
      <c r="E128" s="193"/>
      <c r="F128" s="193"/>
      <c r="G128" s="193"/>
      <c r="H128" s="193"/>
      <c r="S128" s="193"/>
      <c r="T128" s="193"/>
      <c r="U128" s="193"/>
      <c r="V128" s="193"/>
    </row>
    <row r="129" spans="1:22" ht="15" x14ac:dyDescent="0.2">
      <c r="A129" s="193"/>
      <c r="C129" s="193"/>
      <c r="D129" s="193"/>
      <c r="E129" s="193"/>
      <c r="F129" s="193"/>
      <c r="G129" s="193"/>
      <c r="H129" s="193"/>
      <c r="S129" s="193"/>
      <c r="T129" s="193"/>
      <c r="U129" s="193"/>
      <c r="V129" s="193"/>
    </row>
    <row r="130" spans="1:22" ht="15" x14ac:dyDescent="0.2">
      <c r="A130" s="193"/>
      <c r="C130" s="193"/>
      <c r="D130" s="193"/>
      <c r="E130" s="193"/>
      <c r="F130" s="193"/>
      <c r="G130" s="193"/>
      <c r="H130" s="193"/>
      <c r="S130" s="193"/>
      <c r="T130" s="193"/>
      <c r="U130" s="193"/>
      <c r="V130" s="193"/>
    </row>
    <row r="131" spans="1:22" ht="15" x14ac:dyDescent="0.2">
      <c r="A131" s="193"/>
      <c r="C131" s="193"/>
      <c r="D131" s="193"/>
      <c r="E131" s="193"/>
      <c r="F131" s="193"/>
      <c r="G131" s="193"/>
      <c r="H131" s="193"/>
      <c r="S131" s="193"/>
      <c r="T131" s="193"/>
      <c r="U131" s="193"/>
      <c r="V131" s="193"/>
    </row>
    <row r="132" spans="1:22" ht="15" x14ac:dyDescent="0.2">
      <c r="A132" s="193"/>
      <c r="C132" s="193"/>
      <c r="D132" s="193"/>
      <c r="E132" s="193"/>
      <c r="F132" s="193"/>
      <c r="G132" s="193"/>
      <c r="H132" s="193"/>
      <c r="S132" s="193"/>
      <c r="T132" s="193"/>
      <c r="U132" s="193"/>
      <c r="V132" s="193"/>
    </row>
    <row r="133" spans="1:22" ht="15" x14ac:dyDescent="0.2">
      <c r="A133" s="193"/>
      <c r="C133" s="193"/>
      <c r="D133" s="193"/>
      <c r="E133" s="193"/>
      <c r="F133" s="193"/>
      <c r="G133" s="193"/>
      <c r="H133" s="193"/>
      <c r="S133" s="193"/>
      <c r="T133" s="193"/>
      <c r="U133" s="193"/>
      <c r="V133" s="193"/>
    </row>
    <row r="134" spans="1:22" ht="15" x14ac:dyDescent="0.2">
      <c r="A134" s="193"/>
      <c r="C134" s="193"/>
      <c r="D134" s="193"/>
      <c r="E134" s="193"/>
      <c r="F134" s="193"/>
      <c r="G134" s="193"/>
      <c r="H134" s="193"/>
      <c r="S134" s="193"/>
      <c r="T134" s="193"/>
      <c r="U134" s="193"/>
      <c r="V134" s="193"/>
    </row>
    <row r="135" spans="1:22" ht="15" x14ac:dyDescent="0.2">
      <c r="A135" s="193"/>
      <c r="C135" s="193"/>
      <c r="D135" s="193"/>
      <c r="E135" s="193"/>
      <c r="F135" s="193"/>
      <c r="G135" s="193"/>
      <c r="H135" s="193"/>
      <c r="S135" s="193"/>
      <c r="T135" s="193"/>
      <c r="U135" s="193"/>
      <c r="V135" s="193"/>
    </row>
    <row r="136" spans="1:22" ht="15" x14ac:dyDescent="0.2">
      <c r="A136" s="193"/>
      <c r="C136" s="193"/>
      <c r="D136" s="193"/>
      <c r="E136" s="193"/>
      <c r="F136" s="193"/>
      <c r="G136" s="193"/>
      <c r="H136" s="193"/>
      <c r="S136" s="193"/>
      <c r="T136" s="193"/>
      <c r="U136" s="193"/>
      <c r="V136" s="193"/>
    </row>
    <row r="137" spans="1:22" ht="15" x14ac:dyDescent="0.2">
      <c r="A137" s="193"/>
      <c r="C137" s="193"/>
      <c r="D137" s="193"/>
      <c r="E137" s="193"/>
      <c r="F137" s="193"/>
      <c r="G137" s="193"/>
      <c r="H137" s="193"/>
      <c r="S137" s="193"/>
      <c r="T137" s="193"/>
      <c r="U137" s="193"/>
      <c r="V137" s="193"/>
    </row>
    <row r="138" spans="1:22" ht="15" x14ac:dyDescent="0.2">
      <c r="A138" s="193"/>
      <c r="C138" s="193"/>
      <c r="D138" s="193"/>
      <c r="E138" s="193"/>
      <c r="F138" s="193"/>
      <c r="G138" s="193"/>
      <c r="H138" s="193"/>
      <c r="S138" s="193"/>
      <c r="T138" s="193"/>
      <c r="U138" s="193"/>
      <c r="V138" s="193"/>
    </row>
    <row r="139" spans="1:22" ht="15" x14ac:dyDescent="0.2">
      <c r="A139" s="193"/>
      <c r="C139" s="193"/>
      <c r="D139" s="193"/>
      <c r="E139" s="193"/>
      <c r="F139" s="193"/>
      <c r="G139" s="193"/>
      <c r="H139" s="193"/>
      <c r="S139" s="193"/>
      <c r="T139" s="193"/>
      <c r="U139" s="193"/>
      <c r="V139" s="193"/>
    </row>
    <row r="140" spans="1:22" ht="15" x14ac:dyDescent="0.2">
      <c r="A140" s="193"/>
      <c r="C140" s="193"/>
      <c r="D140" s="193"/>
      <c r="E140" s="193"/>
      <c r="F140" s="193"/>
      <c r="G140" s="193"/>
      <c r="H140" s="193"/>
      <c r="S140" s="193"/>
      <c r="T140" s="193"/>
      <c r="U140" s="193"/>
      <c r="V140" s="193"/>
    </row>
    <row r="141" spans="1:22" ht="15" x14ac:dyDescent="0.2">
      <c r="A141" s="193"/>
      <c r="C141" s="193"/>
      <c r="D141" s="193"/>
      <c r="E141" s="193"/>
      <c r="F141" s="193"/>
      <c r="G141" s="193"/>
      <c r="H141" s="193"/>
      <c r="S141" s="193"/>
      <c r="T141" s="193"/>
      <c r="U141" s="193"/>
      <c r="V141" s="193"/>
    </row>
    <row r="142" spans="1:22" ht="15" x14ac:dyDescent="0.2">
      <c r="A142" s="193"/>
      <c r="C142" s="193"/>
      <c r="D142" s="193"/>
      <c r="E142" s="193"/>
      <c r="F142" s="193"/>
      <c r="G142" s="193"/>
      <c r="H142" s="193"/>
      <c r="S142" s="193"/>
      <c r="T142" s="193"/>
      <c r="U142" s="193"/>
      <c r="V142" s="193"/>
    </row>
    <row r="143" spans="1:22" ht="15" x14ac:dyDescent="0.2">
      <c r="A143" s="193"/>
      <c r="C143" s="193"/>
      <c r="D143" s="193"/>
      <c r="E143" s="193"/>
      <c r="F143" s="193"/>
      <c r="G143" s="193"/>
      <c r="H143" s="193"/>
      <c r="S143" s="193"/>
      <c r="T143" s="193"/>
      <c r="U143" s="193"/>
      <c r="V143" s="193"/>
    </row>
    <row r="144" spans="1:22" ht="15" x14ac:dyDescent="0.2">
      <c r="A144" s="193"/>
      <c r="C144" s="193"/>
      <c r="D144" s="193"/>
      <c r="E144" s="193"/>
      <c r="F144" s="193"/>
      <c r="G144" s="193"/>
      <c r="H144" s="193"/>
      <c r="S144" s="193"/>
      <c r="T144" s="193"/>
      <c r="U144" s="193"/>
      <c r="V144" s="193"/>
    </row>
    <row r="145" spans="1:22" ht="15" x14ac:dyDescent="0.2">
      <c r="A145" s="193"/>
      <c r="C145" s="193"/>
      <c r="D145" s="193"/>
      <c r="E145" s="193"/>
      <c r="F145" s="193"/>
      <c r="G145" s="193"/>
      <c r="H145" s="193"/>
      <c r="S145" s="193"/>
      <c r="T145" s="193"/>
      <c r="U145" s="193"/>
      <c r="V145" s="193"/>
    </row>
    <row r="146" spans="1:22" ht="15" x14ac:dyDescent="0.2">
      <c r="A146" s="193"/>
      <c r="C146" s="193"/>
      <c r="D146" s="193"/>
      <c r="E146" s="193"/>
      <c r="F146" s="193"/>
      <c r="G146" s="193"/>
      <c r="H146" s="193"/>
      <c r="S146" s="193"/>
      <c r="T146" s="193"/>
      <c r="U146" s="193"/>
      <c r="V146" s="193"/>
    </row>
    <row r="147" spans="1:22" ht="15" x14ac:dyDescent="0.2">
      <c r="A147" s="193"/>
      <c r="C147" s="193"/>
      <c r="D147" s="193"/>
      <c r="E147" s="193"/>
      <c r="F147" s="193"/>
      <c r="G147" s="193"/>
      <c r="H147" s="193"/>
      <c r="S147" s="193"/>
      <c r="T147" s="193"/>
      <c r="U147" s="193"/>
      <c r="V147" s="193"/>
    </row>
    <row r="148" spans="1:22" ht="15" x14ac:dyDescent="0.2">
      <c r="A148" s="193"/>
      <c r="C148" s="193"/>
      <c r="D148" s="193"/>
      <c r="E148" s="193"/>
      <c r="F148" s="193"/>
      <c r="G148" s="193"/>
      <c r="H148" s="193"/>
      <c r="S148" s="193"/>
      <c r="T148" s="193"/>
      <c r="U148" s="193"/>
      <c r="V148" s="193"/>
    </row>
    <row r="149" spans="1:22" ht="15" x14ac:dyDescent="0.2">
      <c r="A149" s="193"/>
      <c r="C149" s="193"/>
      <c r="D149" s="193"/>
      <c r="E149" s="193"/>
      <c r="F149" s="193"/>
      <c r="G149" s="193"/>
      <c r="H149" s="193"/>
      <c r="S149" s="193"/>
      <c r="T149" s="193"/>
      <c r="U149" s="193"/>
      <c r="V149" s="193"/>
    </row>
    <row r="150" spans="1:22" ht="15" x14ac:dyDescent="0.2">
      <c r="A150" s="193"/>
      <c r="C150" s="193"/>
      <c r="D150" s="193"/>
      <c r="E150" s="193"/>
      <c r="F150" s="193"/>
      <c r="G150" s="193"/>
      <c r="H150" s="193"/>
      <c r="S150" s="193"/>
      <c r="T150" s="193"/>
      <c r="U150" s="193"/>
      <c r="V150" s="193"/>
    </row>
    <row r="151" spans="1:22" ht="15" x14ac:dyDescent="0.2">
      <c r="A151" s="193"/>
      <c r="C151" s="193"/>
      <c r="D151" s="193"/>
      <c r="E151" s="193"/>
      <c r="F151" s="193"/>
      <c r="G151" s="193"/>
      <c r="H151" s="193"/>
      <c r="S151" s="193"/>
      <c r="T151" s="193"/>
      <c r="U151" s="193"/>
      <c r="V151" s="193"/>
    </row>
    <row r="152" spans="1:22" ht="15" x14ac:dyDescent="0.2">
      <c r="A152" s="193"/>
      <c r="C152" s="193"/>
      <c r="D152" s="193"/>
      <c r="E152" s="193"/>
      <c r="F152" s="193"/>
      <c r="G152" s="193"/>
      <c r="H152" s="193"/>
      <c r="S152" s="193"/>
      <c r="T152" s="193"/>
      <c r="U152" s="193"/>
      <c r="V152" s="193"/>
    </row>
    <row r="153" spans="1:22" ht="15" x14ac:dyDescent="0.2">
      <c r="A153" s="193"/>
      <c r="C153" s="193"/>
      <c r="D153" s="193"/>
      <c r="E153" s="193"/>
      <c r="F153" s="193"/>
      <c r="G153" s="193"/>
      <c r="H153" s="193"/>
      <c r="S153" s="193"/>
      <c r="T153" s="193"/>
      <c r="U153" s="193"/>
      <c r="V153" s="193"/>
    </row>
    <row r="154" spans="1:22" ht="15" x14ac:dyDescent="0.2">
      <c r="A154" s="193"/>
      <c r="C154" s="193"/>
      <c r="D154" s="193"/>
      <c r="E154" s="193"/>
      <c r="F154" s="193"/>
      <c r="G154" s="193"/>
      <c r="H154" s="193"/>
      <c r="S154" s="193"/>
      <c r="T154" s="193"/>
      <c r="U154" s="193"/>
      <c r="V154" s="193"/>
    </row>
    <row r="155" spans="1:22" ht="15" x14ac:dyDescent="0.2">
      <c r="A155" s="193"/>
      <c r="C155" s="193"/>
      <c r="D155" s="193"/>
      <c r="E155" s="193"/>
      <c r="F155" s="193"/>
      <c r="G155" s="193"/>
      <c r="H155" s="193"/>
      <c r="S155" s="193"/>
      <c r="T155" s="193"/>
      <c r="U155" s="193"/>
      <c r="V155" s="193"/>
    </row>
    <row r="156" spans="1:22" ht="15" x14ac:dyDescent="0.2">
      <c r="A156" s="193"/>
      <c r="C156" s="193"/>
      <c r="D156" s="193"/>
      <c r="E156" s="193"/>
      <c r="F156" s="193"/>
      <c r="G156" s="193"/>
      <c r="H156" s="193"/>
      <c r="S156" s="193"/>
      <c r="T156" s="193"/>
      <c r="U156" s="193"/>
      <c r="V156" s="193"/>
    </row>
    <row r="157" spans="1:22" ht="15" x14ac:dyDescent="0.2">
      <c r="A157" s="193"/>
      <c r="C157" s="193"/>
      <c r="D157" s="193"/>
      <c r="E157" s="193"/>
      <c r="F157" s="193"/>
      <c r="G157" s="193"/>
      <c r="H157" s="193"/>
      <c r="S157" s="193"/>
      <c r="T157" s="193"/>
      <c r="U157" s="193"/>
      <c r="V157" s="193"/>
    </row>
    <row r="158" spans="1:22" ht="15" x14ac:dyDescent="0.2">
      <c r="A158" s="193"/>
      <c r="C158" s="193"/>
      <c r="D158" s="193"/>
      <c r="E158" s="193"/>
      <c r="F158" s="193"/>
      <c r="G158" s="193"/>
      <c r="H158" s="193"/>
      <c r="S158" s="193"/>
      <c r="T158" s="193"/>
      <c r="U158" s="193"/>
      <c r="V158" s="193"/>
    </row>
    <row r="159" spans="1:22" ht="15" x14ac:dyDescent="0.2">
      <c r="A159" s="193"/>
      <c r="C159" s="193"/>
      <c r="D159" s="193"/>
      <c r="E159" s="193"/>
      <c r="F159" s="193"/>
      <c r="G159" s="193"/>
      <c r="H159" s="193"/>
      <c r="S159" s="193"/>
      <c r="T159" s="193"/>
      <c r="U159" s="193"/>
      <c r="V159" s="193"/>
    </row>
    <row r="160" spans="1:22" ht="15" x14ac:dyDescent="0.2">
      <c r="A160" s="193"/>
      <c r="C160" s="193"/>
      <c r="D160" s="193"/>
      <c r="E160" s="193"/>
      <c r="F160" s="193"/>
      <c r="G160" s="193"/>
      <c r="H160" s="193"/>
      <c r="S160" s="193"/>
      <c r="T160" s="193"/>
      <c r="U160" s="193"/>
      <c r="V160" s="193"/>
    </row>
    <row r="161" spans="1:22" ht="15" x14ac:dyDescent="0.2">
      <c r="A161" s="193"/>
      <c r="C161" s="193"/>
      <c r="D161" s="193"/>
      <c r="E161" s="193"/>
      <c r="F161" s="193"/>
      <c r="G161" s="193"/>
      <c r="H161" s="193"/>
      <c r="S161" s="193"/>
      <c r="T161" s="193"/>
      <c r="U161" s="193"/>
      <c r="V161" s="193"/>
    </row>
    <row r="162" spans="1:22" ht="15" x14ac:dyDescent="0.2">
      <c r="A162" s="193"/>
      <c r="C162" s="193"/>
      <c r="D162" s="193"/>
      <c r="E162" s="193"/>
      <c r="F162" s="193"/>
      <c r="G162" s="193"/>
      <c r="H162" s="193"/>
      <c r="S162" s="193"/>
      <c r="T162" s="193"/>
      <c r="U162" s="193"/>
      <c r="V162" s="193"/>
    </row>
    <row r="163" spans="1:22" ht="15" x14ac:dyDescent="0.2">
      <c r="A163" s="193"/>
      <c r="C163" s="193"/>
      <c r="D163" s="193"/>
      <c r="E163" s="193"/>
      <c r="F163" s="193"/>
      <c r="G163" s="193"/>
      <c r="H163" s="193"/>
      <c r="S163" s="193"/>
      <c r="T163" s="193"/>
      <c r="U163" s="193"/>
      <c r="V163" s="193"/>
    </row>
    <row r="164" spans="1:22" ht="15" x14ac:dyDescent="0.2">
      <c r="A164" s="193"/>
      <c r="C164" s="193"/>
      <c r="D164" s="193"/>
      <c r="E164" s="193"/>
      <c r="F164" s="193"/>
      <c r="G164" s="193"/>
      <c r="H164" s="193"/>
      <c r="S164" s="193"/>
      <c r="T164" s="193"/>
      <c r="U164" s="193"/>
      <c r="V164" s="193"/>
    </row>
    <row r="165" spans="1:22" ht="15" x14ac:dyDescent="0.2">
      <c r="A165" s="193"/>
      <c r="C165" s="193"/>
      <c r="D165" s="193"/>
      <c r="E165" s="193"/>
      <c r="F165" s="193"/>
      <c r="G165" s="193"/>
      <c r="H165" s="193"/>
      <c r="S165" s="193"/>
      <c r="T165" s="193"/>
      <c r="U165" s="193"/>
      <c r="V165" s="193"/>
    </row>
    <row r="166" spans="1:22" ht="15" x14ac:dyDescent="0.2">
      <c r="A166" s="193"/>
      <c r="C166" s="193"/>
      <c r="D166" s="193"/>
      <c r="E166" s="193"/>
      <c r="F166" s="193"/>
      <c r="G166" s="193"/>
      <c r="H166" s="193"/>
      <c r="S166" s="193"/>
      <c r="T166" s="193"/>
      <c r="U166" s="193"/>
      <c r="V166" s="193"/>
    </row>
    <row r="167" spans="1:22" ht="15" x14ac:dyDescent="0.2">
      <c r="A167" s="193"/>
      <c r="C167" s="193"/>
      <c r="D167" s="193"/>
      <c r="E167" s="193"/>
      <c r="F167" s="193"/>
      <c r="G167" s="193"/>
      <c r="H167" s="193"/>
      <c r="S167" s="193"/>
      <c r="T167" s="193"/>
      <c r="U167" s="193"/>
      <c r="V167" s="193"/>
    </row>
    <row r="168" spans="1:22" ht="15" x14ac:dyDescent="0.2">
      <c r="A168" s="193"/>
      <c r="C168" s="193"/>
      <c r="D168" s="193"/>
      <c r="E168" s="193"/>
      <c r="F168" s="193"/>
      <c r="G168" s="193"/>
      <c r="H168" s="193"/>
      <c r="S168" s="193"/>
      <c r="T168" s="193"/>
      <c r="U168" s="193"/>
      <c r="V168" s="193"/>
    </row>
    <row r="169" spans="1:22" ht="15" x14ac:dyDescent="0.2">
      <c r="A169" s="193"/>
      <c r="C169" s="193"/>
      <c r="D169" s="193"/>
      <c r="E169" s="193"/>
      <c r="F169" s="193"/>
      <c r="G169" s="193"/>
      <c r="H169" s="193"/>
      <c r="S169" s="193"/>
      <c r="T169" s="193"/>
      <c r="U169" s="193"/>
      <c r="V169" s="193"/>
    </row>
    <row r="170" spans="1:22" ht="15" x14ac:dyDescent="0.2">
      <c r="A170" s="193"/>
      <c r="C170" s="193"/>
      <c r="D170" s="193"/>
      <c r="E170" s="193"/>
      <c r="F170" s="193"/>
      <c r="G170" s="193"/>
      <c r="H170" s="193"/>
      <c r="S170" s="193"/>
      <c r="T170" s="193"/>
      <c r="U170" s="193"/>
      <c r="V170" s="193"/>
    </row>
    <row r="171" spans="1:22" ht="15" x14ac:dyDescent="0.2">
      <c r="A171" s="193"/>
      <c r="C171" s="193"/>
      <c r="D171" s="193"/>
      <c r="E171" s="193"/>
      <c r="F171" s="193"/>
      <c r="G171" s="193"/>
      <c r="H171" s="193"/>
      <c r="S171" s="193"/>
      <c r="T171" s="193"/>
      <c r="U171" s="193"/>
      <c r="V171" s="193"/>
    </row>
    <row r="172" spans="1:22" ht="15" x14ac:dyDescent="0.2">
      <c r="A172" s="193"/>
      <c r="C172" s="193"/>
      <c r="D172" s="193"/>
      <c r="E172" s="193"/>
      <c r="F172" s="193"/>
      <c r="G172" s="193"/>
      <c r="H172" s="193"/>
      <c r="S172" s="193"/>
      <c r="T172" s="193"/>
      <c r="U172" s="193"/>
      <c r="V172" s="193"/>
    </row>
    <row r="173" spans="1:22" ht="15" x14ac:dyDescent="0.2">
      <c r="A173" s="193"/>
      <c r="C173" s="193"/>
      <c r="D173" s="193"/>
      <c r="E173" s="193"/>
      <c r="F173" s="193"/>
      <c r="G173" s="193"/>
      <c r="H173" s="193"/>
      <c r="S173" s="193"/>
      <c r="T173" s="193"/>
      <c r="U173" s="193"/>
      <c r="V173" s="193"/>
    </row>
    <row r="174" spans="1:22" ht="15" x14ac:dyDescent="0.2">
      <c r="A174" s="193"/>
      <c r="C174" s="193"/>
      <c r="D174" s="193"/>
      <c r="E174" s="193"/>
      <c r="F174" s="193"/>
      <c r="G174" s="193"/>
      <c r="H174" s="193"/>
      <c r="S174" s="193"/>
      <c r="T174" s="193"/>
      <c r="U174" s="193"/>
      <c r="V174" s="193"/>
    </row>
    <row r="175" spans="1:22" ht="15" x14ac:dyDescent="0.2">
      <c r="A175" s="193"/>
      <c r="C175" s="193"/>
      <c r="D175" s="193"/>
      <c r="E175" s="193"/>
      <c r="F175" s="193"/>
      <c r="G175" s="193"/>
      <c r="H175" s="193"/>
      <c r="S175" s="193"/>
      <c r="T175" s="193"/>
      <c r="U175" s="193"/>
      <c r="V175" s="193"/>
    </row>
    <row r="176" spans="1:22" ht="15" x14ac:dyDescent="0.2">
      <c r="A176" s="193"/>
      <c r="C176" s="193"/>
      <c r="D176" s="193"/>
      <c r="E176" s="193"/>
      <c r="F176" s="193"/>
      <c r="G176" s="193"/>
      <c r="H176" s="193"/>
      <c r="S176" s="193"/>
      <c r="T176" s="193"/>
      <c r="U176" s="193"/>
      <c r="V176" s="193"/>
    </row>
    <row r="177" spans="1:22" ht="15" x14ac:dyDescent="0.2">
      <c r="A177" s="193"/>
      <c r="C177" s="193"/>
      <c r="D177" s="193"/>
      <c r="E177" s="193"/>
      <c r="F177" s="193"/>
      <c r="G177" s="193"/>
      <c r="H177" s="193"/>
      <c r="S177" s="193"/>
      <c r="T177" s="193"/>
      <c r="U177" s="193"/>
      <c r="V177" s="193"/>
    </row>
    <row r="178" spans="1:22" ht="15" x14ac:dyDescent="0.2">
      <c r="A178" s="193"/>
      <c r="C178" s="193"/>
      <c r="D178" s="193"/>
      <c r="E178" s="193"/>
      <c r="F178" s="193"/>
      <c r="G178" s="193"/>
      <c r="H178" s="193"/>
      <c r="S178" s="193"/>
      <c r="T178" s="193"/>
      <c r="U178" s="193"/>
      <c r="V178" s="193"/>
    </row>
    <row r="179" spans="1:22" ht="15" x14ac:dyDescent="0.2">
      <c r="A179" s="193"/>
      <c r="C179" s="193"/>
      <c r="D179" s="193"/>
      <c r="E179" s="193"/>
      <c r="F179" s="193"/>
      <c r="G179" s="193"/>
      <c r="H179" s="193"/>
      <c r="S179" s="193"/>
      <c r="T179" s="193"/>
      <c r="U179" s="193"/>
      <c r="V179" s="193"/>
    </row>
    <row r="180" spans="1:22" ht="15" x14ac:dyDescent="0.2">
      <c r="A180" s="193"/>
      <c r="C180" s="193"/>
      <c r="D180" s="193"/>
      <c r="E180" s="193"/>
      <c r="F180" s="193"/>
      <c r="G180" s="193"/>
      <c r="H180" s="193"/>
      <c r="S180" s="193"/>
      <c r="T180" s="193"/>
      <c r="U180" s="193"/>
      <c r="V180" s="193"/>
    </row>
    <row r="181" spans="1:22" ht="15" x14ac:dyDescent="0.2">
      <c r="A181" s="193"/>
      <c r="C181" s="193"/>
      <c r="D181" s="193"/>
      <c r="E181" s="193"/>
      <c r="F181" s="193"/>
      <c r="G181" s="193"/>
      <c r="H181" s="193"/>
      <c r="S181" s="193"/>
      <c r="T181" s="193"/>
      <c r="U181" s="193"/>
      <c r="V181" s="193"/>
    </row>
    <row r="182" spans="1:22" ht="15" x14ac:dyDescent="0.2">
      <c r="A182" s="193"/>
      <c r="C182" s="193"/>
      <c r="D182" s="193"/>
      <c r="E182" s="193"/>
      <c r="F182" s="193"/>
      <c r="G182" s="193"/>
      <c r="H182" s="193"/>
      <c r="S182" s="193"/>
      <c r="T182" s="193"/>
      <c r="U182" s="193"/>
      <c r="V182" s="193"/>
    </row>
    <row r="183" spans="1:22" ht="15" x14ac:dyDescent="0.2">
      <c r="A183" s="193"/>
      <c r="C183" s="193"/>
      <c r="D183" s="193"/>
      <c r="E183" s="193"/>
      <c r="F183" s="193"/>
      <c r="G183" s="193"/>
      <c r="H183" s="193"/>
      <c r="S183" s="193"/>
      <c r="T183" s="193"/>
      <c r="U183" s="193"/>
      <c r="V183" s="193"/>
    </row>
    <row r="184" spans="1:22" ht="15" x14ac:dyDescent="0.2">
      <c r="A184" s="193"/>
      <c r="C184" s="193"/>
      <c r="D184" s="193"/>
      <c r="E184" s="193"/>
      <c r="F184" s="193"/>
      <c r="G184" s="193"/>
      <c r="H184" s="193"/>
      <c r="S184" s="193"/>
      <c r="T184" s="193"/>
      <c r="U184" s="193"/>
      <c r="V184" s="193"/>
    </row>
    <row r="185" spans="1:22" ht="15" x14ac:dyDescent="0.2">
      <c r="A185" s="193"/>
      <c r="C185" s="193"/>
      <c r="D185" s="193"/>
      <c r="E185" s="193"/>
      <c r="F185" s="193"/>
      <c r="G185" s="193"/>
      <c r="H185" s="193"/>
      <c r="S185" s="193"/>
      <c r="T185" s="193"/>
      <c r="U185" s="193"/>
      <c r="V185" s="193"/>
    </row>
    <row r="186" spans="1:22" ht="15" x14ac:dyDescent="0.2">
      <c r="A186" s="193"/>
      <c r="C186" s="193"/>
      <c r="D186" s="193"/>
      <c r="E186" s="193"/>
      <c r="F186" s="193"/>
      <c r="G186" s="193"/>
      <c r="H186" s="193"/>
      <c r="S186" s="193"/>
      <c r="T186" s="193"/>
      <c r="U186" s="193"/>
      <c r="V186" s="193"/>
    </row>
    <row r="188" spans="1:22" ht="15" x14ac:dyDescent="0.2">
      <c r="A188" s="193"/>
      <c r="C188" s="193"/>
      <c r="D188" s="193"/>
      <c r="E188" s="193"/>
      <c r="F188" s="193"/>
      <c r="G188" s="193"/>
      <c r="H188" s="193"/>
      <c r="S188" s="193"/>
      <c r="T188" s="193"/>
      <c r="U188" s="193"/>
      <c r="V188" s="193"/>
    </row>
    <row r="189" spans="1:22" ht="15" x14ac:dyDescent="0.2">
      <c r="A189" s="193"/>
      <c r="C189" s="193"/>
      <c r="D189" s="193"/>
      <c r="E189" s="193"/>
      <c r="F189" s="193"/>
      <c r="G189" s="193"/>
      <c r="H189" s="193"/>
      <c r="S189" s="193"/>
      <c r="T189" s="193"/>
      <c r="U189" s="193"/>
      <c r="V189" s="193"/>
    </row>
    <row r="190" spans="1:22" ht="15" x14ac:dyDescent="0.2">
      <c r="A190" s="193"/>
      <c r="C190" s="193"/>
      <c r="D190" s="193"/>
      <c r="E190" s="193"/>
      <c r="F190" s="193"/>
      <c r="G190" s="193"/>
      <c r="H190" s="193"/>
      <c r="S190" s="193"/>
      <c r="T190" s="193"/>
      <c r="U190" s="193"/>
      <c r="V190" s="193"/>
    </row>
    <row r="191" spans="1:22" ht="15" x14ac:dyDescent="0.2">
      <c r="A191" s="193"/>
      <c r="C191" s="193"/>
      <c r="D191" s="193"/>
      <c r="E191" s="193"/>
      <c r="F191" s="193"/>
      <c r="G191" s="193"/>
      <c r="H191" s="193"/>
      <c r="S191" s="193"/>
      <c r="T191" s="193"/>
      <c r="U191" s="193"/>
      <c r="V191" s="193"/>
    </row>
    <row r="192" spans="1:22" ht="15" x14ac:dyDescent="0.2">
      <c r="A192" s="193"/>
      <c r="C192" s="193"/>
      <c r="D192" s="193"/>
      <c r="E192" s="193"/>
      <c r="F192" s="193"/>
      <c r="G192" s="193"/>
      <c r="H192" s="193"/>
      <c r="S192" s="193"/>
      <c r="T192" s="193"/>
      <c r="U192" s="193"/>
      <c r="V192" s="193"/>
    </row>
  </sheetData>
  <sheetProtection selectLockedCells="1" selectUnlockedCells="1"/>
  <mergeCells count="61">
    <mergeCell ref="D72:G72"/>
    <mergeCell ref="I72:K72"/>
    <mergeCell ref="C73:K73"/>
    <mergeCell ref="N63:P63"/>
    <mergeCell ref="Q63:R63"/>
    <mergeCell ref="S62:T62"/>
    <mergeCell ref="U62:V62"/>
    <mergeCell ref="D68:G68"/>
    <mergeCell ref="I68:K68"/>
    <mergeCell ref="D70:G70"/>
    <mergeCell ref="I70:K70"/>
    <mergeCell ref="Q62:R62"/>
    <mergeCell ref="A59:M59"/>
    <mergeCell ref="A60:M60"/>
    <mergeCell ref="A61:M61"/>
    <mergeCell ref="A62:M62"/>
    <mergeCell ref="N62:P62"/>
    <mergeCell ref="A58:M58"/>
    <mergeCell ref="A36:F36"/>
    <mergeCell ref="A39:V39"/>
    <mergeCell ref="A55:F55"/>
    <mergeCell ref="A56:F56"/>
    <mergeCell ref="A57:M57"/>
    <mergeCell ref="A54:F54"/>
    <mergeCell ref="A33:A35"/>
    <mergeCell ref="A10:V10"/>
    <mergeCell ref="A14:B14"/>
    <mergeCell ref="A15:V15"/>
    <mergeCell ref="A22:F22"/>
    <mergeCell ref="A23:V23"/>
    <mergeCell ref="A26:F26"/>
    <mergeCell ref="A27:V27"/>
    <mergeCell ref="A29:F29"/>
    <mergeCell ref="A30:F30"/>
    <mergeCell ref="A31:V31"/>
    <mergeCell ref="A32:V32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88"/>
  <sheetViews>
    <sheetView tabSelected="1" view="pageBreakPreview" topLeftCell="A34" zoomScale="110" zoomScaleNormal="50" zoomScaleSheetLayoutView="110" workbookViewId="0">
      <selection activeCell="D52" sqref="D52"/>
    </sheetView>
  </sheetViews>
  <sheetFormatPr defaultRowHeight="15.75" x14ac:dyDescent="0.2"/>
  <cols>
    <col min="1" max="1" width="11.28515625" style="811" customWidth="1"/>
    <col min="2" max="2" width="47.28515625" style="193" customWidth="1"/>
    <col min="3" max="3" width="6.7109375" style="812" customWidth="1"/>
    <col min="4" max="4" width="12" style="813" customWidth="1"/>
    <col min="5" max="5" width="7.28515625" style="813" customWidth="1"/>
    <col min="6" max="6" width="6.42578125" style="812" customWidth="1"/>
    <col min="7" max="7" width="7.42578125" style="812" customWidth="1"/>
    <col min="8" max="8" width="9.85546875" style="812" customWidth="1"/>
    <col min="9" max="9" width="8.7109375" style="193" customWidth="1"/>
    <col min="10" max="10" width="8" style="193" customWidth="1"/>
    <col min="11" max="11" width="5.85546875" style="193" customWidth="1"/>
    <col min="12" max="12" width="7.85546875" style="193" customWidth="1"/>
    <col min="13" max="13" width="8.85546875" style="193" customWidth="1"/>
    <col min="14" max="14" width="6.140625" style="193" customWidth="1"/>
    <col min="15" max="15" width="6.28515625" style="193" customWidth="1"/>
    <col min="16" max="17" width="6.42578125" style="193" customWidth="1"/>
    <col min="18" max="18" width="6.5703125" style="347" hidden="1" customWidth="1"/>
    <col min="19" max="19" width="6.28515625" style="347" hidden="1" customWidth="1"/>
    <col min="20" max="20" width="5.5703125" style="347" hidden="1" customWidth="1"/>
    <col min="21" max="21" width="5.7109375" style="347" hidden="1" customWidth="1"/>
    <col min="22" max="49" width="0" style="193" hidden="1" customWidth="1"/>
    <col min="50" max="16384" width="9.140625" style="193"/>
  </cols>
  <sheetData>
    <row r="1" spans="1:46" s="139" customFormat="1" ht="18.75" thickBot="1" x14ac:dyDescent="0.25">
      <c r="A1" s="1152" t="s">
        <v>238</v>
      </c>
      <c r="B1" s="1153"/>
      <c r="C1" s="1153"/>
      <c r="D1" s="1153"/>
      <c r="E1" s="1153"/>
      <c r="F1" s="1153"/>
      <c r="G1" s="1153"/>
      <c r="H1" s="1153"/>
      <c r="I1" s="1153"/>
      <c r="J1" s="1153"/>
      <c r="K1" s="1153"/>
      <c r="L1" s="1153"/>
      <c r="M1" s="1153"/>
      <c r="N1" s="1153"/>
      <c r="O1" s="1153"/>
      <c r="P1" s="1153"/>
      <c r="Q1" s="1153"/>
      <c r="R1" s="1153"/>
      <c r="S1" s="1153"/>
      <c r="T1" s="1153"/>
      <c r="U1" s="1154"/>
    </row>
    <row r="2" spans="1:46" s="139" customFormat="1" x14ac:dyDescent="0.2">
      <c r="A2" s="1155" t="s">
        <v>122</v>
      </c>
      <c r="B2" s="1158" t="s">
        <v>202</v>
      </c>
      <c r="C2" s="1161" t="s">
        <v>81</v>
      </c>
      <c r="D2" s="1162"/>
      <c r="E2" s="1162"/>
      <c r="F2" s="1163"/>
      <c r="G2" s="1164" t="s">
        <v>123</v>
      </c>
      <c r="H2" s="1167" t="s">
        <v>124</v>
      </c>
      <c r="I2" s="1168"/>
      <c r="J2" s="1168"/>
      <c r="K2" s="1168"/>
      <c r="L2" s="1168"/>
      <c r="M2" s="1169"/>
      <c r="N2" s="1170" t="s">
        <v>278</v>
      </c>
      <c r="O2" s="1171"/>
      <c r="P2" s="1171"/>
      <c r="Q2" s="1171"/>
      <c r="R2" s="1171"/>
      <c r="S2" s="1171"/>
      <c r="T2" s="1171"/>
      <c r="U2" s="1172"/>
    </row>
    <row r="3" spans="1:46" s="139" customFormat="1" ht="16.5" thickBot="1" x14ac:dyDescent="0.25">
      <c r="A3" s="1156"/>
      <c r="B3" s="1159"/>
      <c r="C3" s="1176" t="s">
        <v>29</v>
      </c>
      <c r="D3" s="1178" t="s">
        <v>30</v>
      </c>
      <c r="E3" s="1180" t="s">
        <v>54</v>
      </c>
      <c r="F3" s="1181"/>
      <c r="G3" s="1165"/>
      <c r="H3" s="1186" t="s">
        <v>28</v>
      </c>
      <c r="I3" s="1189" t="s">
        <v>125</v>
      </c>
      <c r="J3" s="1190"/>
      <c r="K3" s="1190"/>
      <c r="L3" s="1191"/>
      <c r="M3" s="1192" t="s">
        <v>126</v>
      </c>
      <c r="N3" s="1173"/>
      <c r="O3" s="1174"/>
      <c r="P3" s="1174"/>
      <c r="Q3" s="1174"/>
      <c r="R3" s="1174"/>
      <c r="S3" s="1174"/>
      <c r="T3" s="1174"/>
      <c r="U3" s="1175"/>
    </row>
    <row r="4" spans="1:46" s="139" customFormat="1" x14ac:dyDescent="0.2">
      <c r="A4" s="1156"/>
      <c r="B4" s="1159"/>
      <c r="C4" s="1176"/>
      <c r="D4" s="1178"/>
      <c r="E4" s="1178" t="s">
        <v>55</v>
      </c>
      <c r="F4" s="1196" t="s">
        <v>56</v>
      </c>
      <c r="G4" s="1165"/>
      <c r="H4" s="1187"/>
      <c r="I4" s="1198" t="s">
        <v>24</v>
      </c>
      <c r="J4" s="1198" t="s">
        <v>31</v>
      </c>
      <c r="K4" s="1198" t="s">
        <v>127</v>
      </c>
      <c r="L4" s="1198" t="s">
        <v>128</v>
      </c>
      <c r="M4" s="1193"/>
      <c r="N4" s="1201" t="s">
        <v>64</v>
      </c>
      <c r="O4" s="1203"/>
      <c r="P4" s="1201" t="s">
        <v>72</v>
      </c>
      <c r="Q4" s="1203"/>
      <c r="R4" s="1204"/>
      <c r="S4" s="1205"/>
      <c r="T4" s="1204"/>
      <c r="U4" s="1205"/>
    </row>
    <row r="5" spans="1:46" s="139" customFormat="1" ht="16.5" thickBot="1" x14ac:dyDescent="0.25">
      <c r="A5" s="1156"/>
      <c r="B5" s="1159"/>
      <c r="C5" s="1176"/>
      <c r="D5" s="1178"/>
      <c r="E5" s="1178"/>
      <c r="F5" s="1196"/>
      <c r="G5" s="1165"/>
      <c r="H5" s="1187"/>
      <c r="I5" s="1199"/>
      <c r="J5" s="1199"/>
      <c r="K5" s="1199"/>
      <c r="L5" s="1199"/>
      <c r="M5" s="1193"/>
      <c r="N5" s="636">
        <v>1</v>
      </c>
      <c r="O5" s="638">
        <v>2</v>
      </c>
      <c r="P5" s="636">
        <v>3</v>
      </c>
      <c r="Q5" s="324"/>
      <c r="R5" s="144"/>
      <c r="S5" s="143"/>
      <c r="T5" s="140"/>
      <c r="U5" s="143"/>
    </row>
    <row r="6" spans="1:46" s="139" customFormat="1" ht="16.5" thickBot="1" x14ac:dyDescent="0.25">
      <c r="A6" s="1156"/>
      <c r="B6" s="1159"/>
      <c r="C6" s="1176"/>
      <c r="D6" s="1178"/>
      <c r="E6" s="1178"/>
      <c r="F6" s="1196"/>
      <c r="G6" s="1165"/>
      <c r="H6" s="1187"/>
      <c r="I6" s="1199"/>
      <c r="J6" s="1199"/>
      <c r="K6" s="1199"/>
      <c r="L6" s="1199"/>
      <c r="M6" s="1194"/>
      <c r="N6" s="1206" t="s">
        <v>240</v>
      </c>
      <c r="O6" s="1208"/>
      <c r="P6" s="1208"/>
      <c r="Q6" s="1208"/>
      <c r="R6" s="1208"/>
      <c r="S6" s="1208"/>
      <c r="T6" s="1208"/>
      <c r="U6" s="1209"/>
    </row>
    <row r="7" spans="1:46" s="139" customFormat="1" ht="16.5" thickBot="1" x14ac:dyDescent="0.25">
      <c r="A7" s="1157"/>
      <c r="B7" s="1160"/>
      <c r="C7" s="1177"/>
      <c r="D7" s="1179"/>
      <c r="E7" s="1179"/>
      <c r="F7" s="1197"/>
      <c r="G7" s="1166"/>
      <c r="H7" s="1188"/>
      <c r="I7" s="1200"/>
      <c r="J7" s="1200"/>
      <c r="K7" s="1200"/>
      <c r="L7" s="1200"/>
      <c r="M7" s="1195"/>
      <c r="N7" s="639">
        <v>15</v>
      </c>
      <c r="O7" s="641">
        <v>18</v>
      </c>
      <c r="P7" s="639">
        <v>17</v>
      </c>
      <c r="Q7" s="641"/>
      <c r="R7" s="145"/>
      <c r="S7" s="147"/>
      <c r="T7" s="145"/>
      <c r="U7" s="147"/>
    </row>
    <row r="8" spans="1:46" s="139" customFormat="1" ht="16.5" thickBot="1" x14ac:dyDescent="0.25">
      <c r="A8" s="642">
        <v>1</v>
      </c>
      <c r="B8" s="643">
        <v>2</v>
      </c>
      <c r="C8" s="644">
        <v>3</v>
      </c>
      <c r="D8" s="642">
        <v>4</v>
      </c>
      <c r="E8" s="642">
        <v>5</v>
      </c>
      <c r="F8" s="642">
        <v>6</v>
      </c>
      <c r="G8" s="642">
        <v>7</v>
      </c>
      <c r="H8" s="642">
        <v>8</v>
      </c>
      <c r="I8" s="642">
        <v>9</v>
      </c>
      <c r="J8" s="642">
        <v>10</v>
      </c>
      <c r="K8" s="642">
        <v>11</v>
      </c>
      <c r="L8" s="642">
        <v>12</v>
      </c>
      <c r="M8" s="645">
        <v>13</v>
      </c>
      <c r="N8" s="639">
        <v>14</v>
      </c>
      <c r="O8" s="639">
        <v>15</v>
      </c>
      <c r="P8" s="646">
        <v>16</v>
      </c>
      <c r="Q8" s="639">
        <v>17</v>
      </c>
      <c r="R8" s="152">
        <v>19</v>
      </c>
      <c r="S8" s="145">
        <v>20</v>
      </c>
      <c r="T8" s="152">
        <v>21</v>
      </c>
      <c r="U8" s="149">
        <v>22</v>
      </c>
      <c r="V8" s="153">
        <v>22</v>
      </c>
      <c r="W8" s="151">
        <v>23</v>
      </c>
      <c r="X8" s="148">
        <v>24</v>
      </c>
      <c r="Y8" s="151">
        <v>25</v>
      </c>
      <c r="Z8" s="148">
        <v>26</v>
      </c>
    </row>
    <row r="9" spans="1:46" s="139" customFormat="1" ht="27" customHeight="1" thickBot="1" x14ac:dyDescent="0.25">
      <c r="A9" s="1182" t="s">
        <v>130</v>
      </c>
      <c r="B9" s="1183"/>
      <c r="C9" s="1184"/>
      <c r="D9" s="1184"/>
      <c r="E9" s="1184"/>
      <c r="F9" s="1184"/>
      <c r="G9" s="1184"/>
      <c r="H9" s="1184"/>
      <c r="I9" s="1184"/>
      <c r="J9" s="1184"/>
      <c r="K9" s="1184"/>
      <c r="L9" s="1184"/>
      <c r="M9" s="1184"/>
      <c r="N9" s="1183"/>
      <c r="O9" s="1183"/>
      <c r="P9" s="1183"/>
      <c r="Q9" s="1183"/>
      <c r="R9" s="1183"/>
      <c r="S9" s="1183"/>
      <c r="T9" s="1183"/>
      <c r="U9" s="1185"/>
    </row>
    <row r="10" spans="1:46" s="139" customFormat="1" ht="16.5" thickBot="1" x14ac:dyDescent="0.25">
      <c r="A10" s="1213" t="s">
        <v>131</v>
      </c>
      <c r="B10" s="1214"/>
      <c r="C10" s="1214"/>
      <c r="D10" s="1214"/>
      <c r="E10" s="1214"/>
      <c r="F10" s="1214"/>
      <c r="G10" s="1214"/>
      <c r="H10" s="1214"/>
      <c r="I10" s="1214"/>
      <c r="J10" s="1214"/>
      <c r="K10" s="1214"/>
      <c r="L10" s="1214"/>
      <c r="M10" s="1214"/>
      <c r="N10" s="1214"/>
      <c r="O10" s="1214"/>
      <c r="P10" s="1214"/>
      <c r="Q10" s="1214"/>
      <c r="R10" s="1214"/>
      <c r="S10" s="1214"/>
      <c r="T10" s="1214"/>
      <c r="U10" s="1215"/>
    </row>
    <row r="11" spans="1:46" s="169" customFormat="1" ht="31.5" x14ac:dyDescent="0.2">
      <c r="A11" s="647" t="s">
        <v>73</v>
      </c>
      <c r="B11" s="814" t="s">
        <v>235</v>
      </c>
      <c r="C11" s="649"/>
      <c r="D11" s="650" t="s">
        <v>178</v>
      </c>
      <c r="E11" s="650"/>
      <c r="F11" s="651"/>
      <c r="G11" s="652">
        <v>3</v>
      </c>
      <c r="H11" s="653">
        <f>G11*30</f>
        <v>90</v>
      </c>
      <c r="I11" s="654">
        <f>J11+K11+L11</f>
        <v>45</v>
      </c>
      <c r="J11" s="655">
        <v>15</v>
      </c>
      <c r="K11" s="655"/>
      <c r="L11" s="655">
        <v>30</v>
      </c>
      <c r="M11" s="656">
        <f>H11-I11</f>
        <v>45</v>
      </c>
      <c r="N11" s="657">
        <v>3</v>
      </c>
      <c r="O11" s="659"/>
      <c r="P11" s="660"/>
      <c r="Q11" s="661"/>
      <c r="R11" s="164"/>
      <c r="S11" s="168"/>
      <c r="T11" s="164"/>
      <c r="U11" s="166"/>
      <c r="AA11" s="169" t="s">
        <v>237</v>
      </c>
      <c r="AS11" s="169">
        <v>1</v>
      </c>
    </row>
    <row r="12" spans="1:46" s="584" customFormat="1" ht="31.5" x14ac:dyDescent="0.2">
      <c r="A12" s="662" t="s">
        <v>177</v>
      </c>
      <c r="B12" s="663" t="s">
        <v>120</v>
      </c>
      <c r="C12" s="664"/>
      <c r="D12" s="665" t="s">
        <v>178</v>
      </c>
      <c r="E12" s="665"/>
      <c r="F12" s="666"/>
      <c r="G12" s="667">
        <v>3</v>
      </c>
      <c r="H12" s="668">
        <f>G12*30</f>
        <v>90</v>
      </c>
      <c r="I12" s="669">
        <f>J12+K12+L12</f>
        <v>30</v>
      </c>
      <c r="J12" s="670"/>
      <c r="K12" s="670"/>
      <c r="L12" s="670">
        <v>30</v>
      </c>
      <c r="M12" s="671">
        <f>H12-I12</f>
        <v>60</v>
      </c>
      <c r="N12" s="672">
        <v>2</v>
      </c>
      <c r="O12" s="674"/>
      <c r="P12" s="675"/>
      <c r="Q12" s="676"/>
      <c r="R12" s="581"/>
      <c r="S12" s="583"/>
      <c r="T12" s="581"/>
      <c r="U12" s="582"/>
      <c r="AA12" s="584" t="s">
        <v>237</v>
      </c>
      <c r="AS12" s="584">
        <v>1</v>
      </c>
    </row>
    <row r="13" spans="1:46" s="584" customFormat="1" ht="32.25" thickBot="1" x14ac:dyDescent="0.25">
      <c r="A13" s="662" t="s">
        <v>179</v>
      </c>
      <c r="B13" s="663" t="s">
        <v>312</v>
      </c>
      <c r="C13" s="664"/>
      <c r="D13" s="665" t="s">
        <v>180</v>
      </c>
      <c r="E13" s="665"/>
      <c r="F13" s="666"/>
      <c r="G13" s="667">
        <v>3</v>
      </c>
      <c r="H13" s="668">
        <f>G13*30</f>
        <v>90</v>
      </c>
      <c r="I13" s="669">
        <f>J13+K13+L13</f>
        <v>36</v>
      </c>
      <c r="J13" s="670">
        <v>18</v>
      </c>
      <c r="K13" s="670"/>
      <c r="L13" s="670">
        <v>18</v>
      </c>
      <c r="M13" s="671">
        <f>H13-I13</f>
        <v>54</v>
      </c>
      <c r="N13" s="672"/>
      <c r="O13" s="674">
        <v>2</v>
      </c>
      <c r="P13" s="675"/>
      <c r="Q13" s="676"/>
      <c r="R13" s="581"/>
      <c r="S13" s="583"/>
      <c r="T13" s="581"/>
      <c r="U13" s="582"/>
      <c r="AA13" s="584" t="s">
        <v>237</v>
      </c>
      <c r="AT13" s="584">
        <v>2</v>
      </c>
    </row>
    <row r="14" spans="1:46" s="139" customFormat="1" ht="16.5" thickBot="1" x14ac:dyDescent="0.25">
      <c r="A14" s="1216" t="s">
        <v>32</v>
      </c>
      <c r="B14" s="1217"/>
      <c r="C14" s="970"/>
      <c r="D14" s="187"/>
      <c r="E14" s="969"/>
      <c r="F14" s="969"/>
      <c r="G14" s="189">
        <f t="shared" ref="G14:U14" si="0">SUM(G11:G13)</f>
        <v>9</v>
      </c>
      <c r="H14" s="190">
        <f t="shared" si="0"/>
        <v>270</v>
      </c>
      <c r="I14" s="190">
        <f t="shared" si="0"/>
        <v>111</v>
      </c>
      <c r="J14" s="190">
        <f t="shared" si="0"/>
        <v>33</v>
      </c>
      <c r="K14" s="190">
        <f t="shared" si="0"/>
        <v>0</v>
      </c>
      <c r="L14" s="190">
        <f t="shared" si="0"/>
        <v>78</v>
      </c>
      <c r="M14" s="190">
        <f t="shared" si="0"/>
        <v>159</v>
      </c>
      <c r="N14" s="190">
        <f t="shared" si="0"/>
        <v>5</v>
      </c>
      <c r="O14" s="190">
        <f t="shared" si="0"/>
        <v>2</v>
      </c>
      <c r="P14" s="190">
        <f t="shared" si="0"/>
        <v>0</v>
      </c>
      <c r="Q14" s="190">
        <f t="shared" si="0"/>
        <v>0</v>
      </c>
      <c r="R14" s="190">
        <f t="shared" si="0"/>
        <v>0</v>
      </c>
      <c r="S14" s="190">
        <f t="shared" si="0"/>
        <v>0</v>
      </c>
      <c r="T14" s="190">
        <f t="shared" si="0"/>
        <v>0</v>
      </c>
      <c r="U14" s="190">
        <f t="shared" si="0"/>
        <v>0</v>
      </c>
      <c r="V14" s="191" t="e">
        <f>SUM(#REF!)+#REF!+V11</f>
        <v>#REF!</v>
      </c>
      <c r="W14" s="192" t="e">
        <f>SUM(#REF!)+#REF!+W11</f>
        <v>#REF!</v>
      </c>
      <c r="X14" s="192" t="e">
        <f>SUM(#REF!)+#REF!+X11</f>
        <v>#REF!</v>
      </c>
      <c r="Y14" s="192" t="e">
        <f>SUM(#REF!)+#REF!+Y11</f>
        <v>#REF!</v>
      </c>
      <c r="Z14" s="192" t="e">
        <f>SUM(#REF!)+#REF!+Z11</f>
        <v>#REF!</v>
      </c>
      <c r="AA14" s="139">
        <f>G14*30</f>
        <v>270</v>
      </c>
    </row>
    <row r="15" spans="1:46" ht="16.5" customHeight="1" thickBot="1" x14ac:dyDescent="0.25">
      <c r="A15" s="1218" t="s">
        <v>132</v>
      </c>
      <c r="B15" s="1219"/>
      <c r="C15" s="1219"/>
      <c r="D15" s="1219"/>
      <c r="E15" s="1219"/>
      <c r="F15" s="1219"/>
      <c r="G15" s="1219"/>
      <c r="H15" s="1219"/>
      <c r="I15" s="1219"/>
      <c r="J15" s="1219"/>
      <c r="K15" s="1219"/>
      <c r="L15" s="1219"/>
      <c r="M15" s="1219"/>
      <c r="N15" s="1220"/>
      <c r="O15" s="1220"/>
      <c r="P15" s="1220"/>
      <c r="Q15" s="1220"/>
      <c r="R15" s="1220"/>
      <c r="S15" s="1220"/>
      <c r="T15" s="1220"/>
      <c r="U15" s="1221"/>
    </row>
    <row r="16" spans="1:46" s="565" customFormat="1" x14ac:dyDescent="0.2">
      <c r="A16" s="677" t="s">
        <v>133</v>
      </c>
      <c r="B16" s="971" t="s">
        <v>298</v>
      </c>
      <c r="C16" s="678">
        <v>1</v>
      </c>
      <c r="D16" s="679"/>
      <c r="E16" s="680"/>
      <c r="F16" s="681"/>
      <c r="G16" s="682">
        <v>4</v>
      </c>
      <c r="H16" s="683">
        <f t="shared" ref="H16:H20" si="1">G16*30</f>
        <v>120</v>
      </c>
      <c r="I16" s="678">
        <f t="shared" ref="I16:I18" si="2">J16+L16</f>
        <v>60</v>
      </c>
      <c r="J16" s="679">
        <v>30</v>
      </c>
      <c r="K16" s="679"/>
      <c r="L16" s="679">
        <v>30</v>
      </c>
      <c r="M16" s="684">
        <f t="shared" ref="M16:M20" si="3">H16-I16</f>
        <v>60</v>
      </c>
      <c r="N16" s="660">
        <v>4</v>
      </c>
      <c r="O16" s="686"/>
      <c r="P16" s="657"/>
      <c r="Q16" s="659"/>
      <c r="R16" s="592"/>
      <c r="S16" s="593"/>
      <c r="T16" s="592"/>
      <c r="U16" s="593"/>
      <c r="AA16" s="565" t="s">
        <v>237</v>
      </c>
      <c r="AC16" s="594"/>
      <c r="AS16" s="565">
        <v>1</v>
      </c>
    </row>
    <row r="17" spans="1:46" s="565" customFormat="1" x14ac:dyDescent="0.2">
      <c r="A17" s="687" t="s">
        <v>134</v>
      </c>
      <c r="B17" s="688" t="s">
        <v>299</v>
      </c>
      <c r="C17" s="689">
        <v>1</v>
      </c>
      <c r="D17" s="690"/>
      <c r="E17" s="691"/>
      <c r="F17" s="692"/>
      <c r="G17" s="693">
        <v>5</v>
      </c>
      <c r="H17" s="694">
        <f t="shared" si="1"/>
        <v>150</v>
      </c>
      <c r="I17" s="689">
        <f t="shared" si="2"/>
        <v>45</v>
      </c>
      <c r="J17" s="690">
        <v>15</v>
      </c>
      <c r="K17" s="690"/>
      <c r="L17" s="690">
        <v>30</v>
      </c>
      <c r="M17" s="695">
        <f t="shared" si="3"/>
        <v>105</v>
      </c>
      <c r="N17" s="696">
        <v>3</v>
      </c>
      <c r="O17" s="698"/>
      <c r="P17" s="699"/>
      <c r="Q17" s="700"/>
      <c r="R17" s="595"/>
      <c r="S17" s="596"/>
      <c r="T17" s="595"/>
      <c r="U17" s="596"/>
      <c r="AA17" s="565" t="s">
        <v>237</v>
      </c>
      <c r="AS17" s="565">
        <v>1</v>
      </c>
    </row>
    <row r="18" spans="1:46" s="565" customFormat="1" x14ac:dyDescent="0.2">
      <c r="A18" s="687" t="s">
        <v>135</v>
      </c>
      <c r="B18" s="688" t="s">
        <v>163</v>
      </c>
      <c r="C18" s="689">
        <v>2</v>
      </c>
      <c r="D18" s="690"/>
      <c r="E18" s="691"/>
      <c r="F18" s="692"/>
      <c r="G18" s="693">
        <v>5</v>
      </c>
      <c r="H18" s="694">
        <f t="shared" si="1"/>
        <v>150</v>
      </c>
      <c r="I18" s="689">
        <f t="shared" si="2"/>
        <v>54</v>
      </c>
      <c r="J18" s="690">
        <v>18</v>
      </c>
      <c r="K18" s="690"/>
      <c r="L18" s="690">
        <v>36</v>
      </c>
      <c r="M18" s="695">
        <f t="shared" si="3"/>
        <v>96</v>
      </c>
      <c r="N18" s="675"/>
      <c r="O18" s="702">
        <v>3</v>
      </c>
      <c r="P18" s="672"/>
      <c r="Q18" s="674"/>
      <c r="R18" s="581"/>
      <c r="S18" s="582"/>
      <c r="T18" s="581"/>
      <c r="U18" s="582"/>
      <c r="AA18" s="565" t="s">
        <v>237</v>
      </c>
      <c r="AT18" s="565">
        <v>2</v>
      </c>
    </row>
    <row r="19" spans="1:46" s="565" customFormat="1" x14ac:dyDescent="0.25">
      <c r="A19" s="687" t="s">
        <v>136</v>
      </c>
      <c r="B19" s="972" t="s">
        <v>322</v>
      </c>
      <c r="C19" s="689">
        <v>2</v>
      </c>
      <c r="D19" s="690"/>
      <c r="E19" s="691"/>
      <c r="F19" s="692"/>
      <c r="G19" s="693">
        <v>5</v>
      </c>
      <c r="H19" s="694">
        <f t="shared" si="1"/>
        <v>150</v>
      </c>
      <c r="I19" s="689">
        <f t="shared" ref="I19:I20" si="4">J19+K19+L19</f>
        <v>54</v>
      </c>
      <c r="J19" s="690">
        <v>18</v>
      </c>
      <c r="K19" s="690"/>
      <c r="L19" s="690">
        <v>36</v>
      </c>
      <c r="M19" s="695">
        <f t="shared" si="3"/>
        <v>96</v>
      </c>
      <c r="N19" s="696"/>
      <c r="O19" s="698">
        <v>3</v>
      </c>
      <c r="P19" s="699"/>
      <c r="Q19" s="700"/>
      <c r="R19" s="595"/>
      <c r="S19" s="596"/>
      <c r="T19" s="595"/>
      <c r="U19" s="596"/>
      <c r="AA19" s="565" t="s">
        <v>237</v>
      </c>
      <c r="AT19" s="565">
        <v>2</v>
      </c>
    </row>
    <row r="20" spans="1:46" s="565" customFormat="1" ht="31.5" customHeight="1" thickBot="1" x14ac:dyDescent="0.25">
      <c r="A20" s="703" t="s">
        <v>138</v>
      </c>
      <c r="B20" s="973" t="s">
        <v>301</v>
      </c>
      <c r="C20" s="704"/>
      <c r="D20" s="690"/>
      <c r="E20" s="691"/>
      <c r="F20" s="695" t="s">
        <v>137</v>
      </c>
      <c r="G20" s="693">
        <v>2</v>
      </c>
      <c r="H20" s="694">
        <f t="shared" si="1"/>
        <v>60</v>
      </c>
      <c r="I20" s="689">
        <f t="shared" si="4"/>
        <v>0</v>
      </c>
      <c r="J20" s="690"/>
      <c r="K20" s="690"/>
      <c r="L20" s="690"/>
      <c r="M20" s="695">
        <f t="shared" si="3"/>
        <v>60</v>
      </c>
      <c r="N20" s="696"/>
      <c r="O20" s="700"/>
      <c r="P20" s="699"/>
      <c r="Q20" s="700"/>
      <c r="R20" s="595"/>
      <c r="S20" s="596"/>
      <c r="T20" s="595"/>
      <c r="U20" s="596"/>
      <c r="AA20" s="565" t="s">
        <v>237</v>
      </c>
      <c r="AT20" s="565">
        <v>2</v>
      </c>
    </row>
    <row r="21" spans="1:46" s="565" customFormat="1" ht="32.25" thickBot="1" x14ac:dyDescent="0.25">
      <c r="A21" s="703" t="s">
        <v>279</v>
      </c>
      <c r="B21" s="814" t="s">
        <v>269</v>
      </c>
      <c r="C21" s="649"/>
      <c r="D21" s="650" t="s">
        <v>178</v>
      </c>
      <c r="E21" s="650"/>
      <c r="F21" s="651"/>
      <c r="G21" s="652">
        <v>4</v>
      </c>
      <c r="H21" s="653">
        <f>G21*30</f>
        <v>120</v>
      </c>
      <c r="I21" s="654">
        <f>J21+K21+L21</f>
        <v>45</v>
      </c>
      <c r="J21" s="655">
        <v>15</v>
      </c>
      <c r="K21" s="655">
        <v>30</v>
      </c>
      <c r="L21" s="655"/>
      <c r="M21" s="656">
        <f>H21-I21</f>
        <v>75</v>
      </c>
      <c r="N21" s="657">
        <v>3</v>
      </c>
      <c r="O21" s="818"/>
      <c r="P21" s="818"/>
      <c r="Q21" s="818"/>
      <c r="R21" s="817"/>
      <c r="S21" s="816"/>
      <c r="T21" s="815"/>
      <c r="U21" s="816"/>
    </row>
    <row r="22" spans="1:46" ht="26.25" customHeight="1" thickBot="1" x14ac:dyDescent="0.25">
      <c r="A22" s="1216" t="s">
        <v>139</v>
      </c>
      <c r="B22" s="1222"/>
      <c r="C22" s="1222"/>
      <c r="D22" s="1222"/>
      <c r="E22" s="1222"/>
      <c r="F22" s="1223"/>
      <c r="G22" s="705">
        <f>SUM(G16:G21)</f>
        <v>25</v>
      </c>
      <c r="H22" s="635">
        <f t="shared" ref="H22:Q22" si="5">SUM(H16:H21)</f>
        <v>750</v>
      </c>
      <c r="I22" s="635">
        <f t="shared" si="5"/>
        <v>258</v>
      </c>
      <c r="J22" s="635">
        <f t="shared" si="5"/>
        <v>96</v>
      </c>
      <c r="K22" s="635">
        <f t="shared" si="5"/>
        <v>30</v>
      </c>
      <c r="L22" s="635">
        <f t="shared" si="5"/>
        <v>132</v>
      </c>
      <c r="M22" s="635">
        <f t="shared" si="5"/>
        <v>492</v>
      </c>
      <c r="N22" s="635">
        <f t="shared" si="5"/>
        <v>10</v>
      </c>
      <c r="O22" s="765">
        <f t="shared" si="5"/>
        <v>6</v>
      </c>
      <c r="P22" s="765">
        <f t="shared" si="5"/>
        <v>0</v>
      </c>
      <c r="Q22" s="765">
        <f t="shared" si="5"/>
        <v>0</v>
      </c>
      <c r="R22" s="225">
        <f t="shared" ref="R22:U22" si="6">SUM(R16:R20)</f>
        <v>0</v>
      </c>
      <c r="S22" s="225">
        <f t="shared" si="6"/>
        <v>0</v>
      </c>
      <c r="T22" s="225">
        <f t="shared" si="6"/>
        <v>0</v>
      </c>
      <c r="U22" s="225">
        <f t="shared" si="6"/>
        <v>0</v>
      </c>
      <c r="V22" s="139">
        <f>30*G22</f>
        <v>750</v>
      </c>
      <c r="AA22" s="139">
        <f>G22*30</f>
        <v>750</v>
      </c>
    </row>
    <row r="23" spans="1:46" ht="21.75" customHeight="1" thickBot="1" x14ac:dyDescent="0.25">
      <c r="A23" s="1224" t="s">
        <v>140</v>
      </c>
      <c r="B23" s="1225"/>
      <c r="C23" s="1225"/>
      <c r="D23" s="1225"/>
      <c r="E23" s="1225"/>
      <c r="F23" s="1225"/>
      <c r="G23" s="1225"/>
      <c r="H23" s="1225"/>
      <c r="I23" s="1225"/>
      <c r="J23" s="1225"/>
      <c r="K23" s="1225"/>
      <c r="L23" s="1225"/>
      <c r="M23" s="1225"/>
      <c r="N23" s="1225"/>
      <c r="O23" s="1225"/>
      <c r="P23" s="1225"/>
      <c r="Q23" s="1225"/>
      <c r="R23" s="1225"/>
      <c r="S23" s="1225"/>
      <c r="T23" s="1225"/>
      <c r="U23" s="1226"/>
    </row>
    <row r="24" spans="1:46" s="618" customFormat="1" ht="18.75" customHeight="1" thickBot="1" x14ac:dyDescent="0.25">
      <c r="A24" s="647" t="s">
        <v>243</v>
      </c>
      <c r="B24" s="706" t="s">
        <v>119</v>
      </c>
      <c r="C24" s="88"/>
      <c r="D24" s="89" t="s">
        <v>137</v>
      </c>
      <c r="E24" s="89"/>
      <c r="F24" s="707"/>
      <c r="G24" s="708">
        <v>3</v>
      </c>
      <c r="H24" s="709">
        <f>G24*30</f>
        <v>90</v>
      </c>
      <c r="I24" s="678">
        <f>J24+K24+L24</f>
        <v>0</v>
      </c>
      <c r="J24" s="679"/>
      <c r="K24" s="679"/>
      <c r="L24" s="679"/>
      <c r="M24" s="680">
        <f t="shared" ref="M24:M25" si="7">H24-I24</f>
        <v>90</v>
      </c>
      <c r="N24" s="710"/>
      <c r="O24" s="712"/>
      <c r="P24" s="710"/>
      <c r="Q24" s="712"/>
      <c r="R24" s="616"/>
      <c r="S24" s="617"/>
      <c r="T24" s="616"/>
      <c r="U24" s="606"/>
    </row>
    <row r="25" spans="1:46" s="618" customFormat="1" ht="18.75" customHeight="1" thickBot="1" x14ac:dyDescent="0.25">
      <c r="A25" s="647" t="s">
        <v>244</v>
      </c>
      <c r="B25" s="713" t="s">
        <v>26</v>
      </c>
      <c r="C25" s="97"/>
      <c r="D25" s="98" t="s">
        <v>181</v>
      </c>
      <c r="E25" s="98"/>
      <c r="F25" s="714"/>
      <c r="G25" s="715">
        <v>6</v>
      </c>
      <c r="H25" s="716">
        <f>G25*30</f>
        <v>180</v>
      </c>
      <c r="I25" s="717">
        <f>J25+K25+L25</f>
        <v>0</v>
      </c>
      <c r="J25" s="718"/>
      <c r="K25" s="718"/>
      <c r="L25" s="718"/>
      <c r="M25" s="719">
        <f t="shared" si="7"/>
        <v>180</v>
      </c>
      <c r="N25" s="720"/>
      <c r="O25" s="722"/>
      <c r="P25" s="720"/>
      <c r="Q25" s="722"/>
      <c r="R25" s="632"/>
      <c r="S25" s="633"/>
      <c r="T25" s="632"/>
      <c r="U25" s="634"/>
    </row>
    <row r="26" spans="1:46" s="139" customFormat="1" ht="18" customHeight="1" thickBot="1" x14ac:dyDescent="0.25">
      <c r="A26" s="1227" t="s">
        <v>142</v>
      </c>
      <c r="B26" s="1228"/>
      <c r="C26" s="1228"/>
      <c r="D26" s="1228"/>
      <c r="E26" s="1228"/>
      <c r="F26" s="1229"/>
      <c r="G26" s="723">
        <f>SUM(G24:G25)</f>
        <v>9</v>
      </c>
      <c r="H26" s="724">
        <f>SUM(H24:H25)</f>
        <v>270</v>
      </c>
      <c r="I26" s="724">
        <f t="shared" ref="I26:U26" si="8">SUM(I24:I24)</f>
        <v>0</v>
      </c>
      <c r="J26" s="724">
        <f t="shared" si="8"/>
        <v>0</v>
      </c>
      <c r="K26" s="724">
        <f t="shared" si="8"/>
        <v>0</v>
      </c>
      <c r="L26" s="724">
        <f t="shared" si="8"/>
        <v>0</v>
      </c>
      <c r="M26" s="724">
        <f>SUM(M24:M25)</f>
        <v>270</v>
      </c>
      <c r="N26" s="724">
        <f t="shared" si="8"/>
        <v>0</v>
      </c>
      <c r="O26" s="724">
        <f t="shared" si="8"/>
        <v>0</v>
      </c>
      <c r="P26" s="724">
        <f t="shared" si="8"/>
        <v>0</v>
      </c>
      <c r="Q26" s="724">
        <f t="shared" si="8"/>
        <v>0</v>
      </c>
      <c r="R26" s="249">
        <f t="shared" si="8"/>
        <v>0</v>
      </c>
      <c r="S26" s="249">
        <f t="shared" si="8"/>
        <v>0</v>
      </c>
      <c r="T26" s="249">
        <f t="shared" si="8"/>
        <v>0</v>
      </c>
      <c r="U26" s="249">
        <f t="shared" si="8"/>
        <v>0</v>
      </c>
      <c r="AA26" s="139">
        <f>G26*30</f>
        <v>270</v>
      </c>
    </row>
    <row r="27" spans="1:46" ht="16.5" customHeight="1" thickBot="1" x14ac:dyDescent="0.25">
      <c r="A27" s="1230" t="s">
        <v>241</v>
      </c>
      <c r="B27" s="1231"/>
      <c r="C27" s="1231"/>
      <c r="D27" s="1231"/>
      <c r="E27" s="1231"/>
      <c r="F27" s="1231"/>
      <c r="G27" s="1231"/>
      <c r="H27" s="1231"/>
      <c r="I27" s="1231"/>
      <c r="J27" s="1231"/>
      <c r="K27" s="1231"/>
      <c r="L27" s="1231"/>
      <c r="M27" s="1231"/>
      <c r="N27" s="1231"/>
      <c r="O27" s="1231"/>
      <c r="P27" s="1231"/>
      <c r="Q27" s="1231"/>
      <c r="R27" s="1231"/>
      <c r="S27" s="1231"/>
      <c r="T27" s="1231"/>
      <c r="U27" s="1232"/>
    </row>
    <row r="28" spans="1:46" s="139" customFormat="1" ht="16.5" thickBot="1" x14ac:dyDescent="0.25">
      <c r="A28" s="677" t="s">
        <v>245</v>
      </c>
      <c r="B28" s="725" t="s">
        <v>242</v>
      </c>
      <c r="C28" s="726"/>
      <c r="D28" s="727"/>
      <c r="E28" s="727"/>
      <c r="F28" s="728"/>
      <c r="G28" s="708">
        <v>24</v>
      </c>
      <c r="H28" s="729">
        <f>G28*30</f>
        <v>720</v>
      </c>
      <c r="I28" s="730"/>
      <c r="J28" s="731"/>
      <c r="K28" s="731"/>
      <c r="L28" s="731"/>
      <c r="M28" s="680">
        <f t="shared" ref="M28" si="9">H28-I28</f>
        <v>720</v>
      </c>
      <c r="N28" s="730"/>
      <c r="O28" s="733"/>
      <c r="P28" s="730"/>
      <c r="Q28" s="733"/>
      <c r="R28" s="255"/>
      <c r="S28" s="258"/>
      <c r="T28" s="255"/>
      <c r="U28" s="259"/>
    </row>
    <row r="29" spans="1:46" s="139" customFormat="1" ht="16.5" thickBot="1" x14ac:dyDescent="0.25">
      <c r="A29" s="1233" t="s">
        <v>144</v>
      </c>
      <c r="B29" s="1234"/>
      <c r="C29" s="1234"/>
      <c r="D29" s="1234"/>
      <c r="E29" s="1234"/>
      <c r="F29" s="1235"/>
      <c r="G29" s="734">
        <f t="shared" ref="G29:N29" si="10">SUM(G28:G28)</f>
        <v>24</v>
      </c>
      <c r="H29" s="735">
        <f t="shared" si="10"/>
        <v>720</v>
      </c>
      <c r="I29" s="735">
        <f t="shared" si="10"/>
        <v>0</v>
      </c>
      <c r="J29" s="735">
        <f t="shared" si="10"/>
        <v>0</v>
      </c>
      <c r="K29" s="735">
        <f t="shared" si="10"/>
        <v>0</v>
      </c>
      <c r="L29" s="735">
        <f t="shared" si="10"/>
        <v>0</v>
      </c>
      <c r="M29" s="735">
        <f t="shared" si="10"/>
        <v>720</v>
      </c>
      <c r="N29" s="735">
        <f t="shared" si="10"/>
        <v>0</v>
      </c>
      <c r="O29" s="735">
        <f t="shared" ref="O29:U29" si="11">SUM(O28:O28)</f>
        <v>0</v>
      </c>
      <c r="P29" s="735">
        <f t="shared" si="11"/>
        <v>0</v>
      </c>
      <c r="Q29" s="735">
        <f t="shared" si="11"/>
        <v>0</v>
      </c>
      <c r="R29" s="271">
        <f t="shared" si="11"/>
        <v>0</v>
      </c>
      <c r="S29" s="271">
        <f t="shared" si="11"/>
        <v>0</v>
      </c>
      <c r="T29" s="271">
        <f t="shared" si="11"/>
        <v>0</v>
      </c>
      <c r="U29" s="272">
        <f t="shared" si="11"/>
        <v>0</v>
      </c>
      <c r="AA29" s="139">
        <f>G29*30</f>
        <v>720</v>
      </c>
    </row>
    <row r="30" spans="1:46" ht="16.5" thickBot="1" x14ac:dyDescent="0.25">
      <c r="A30" s="1236" t="s">
        <v>145</v>
      </c>
      <c r="B30" s="1237"/>
      <c r="C30" s="1237"/>
      <c r="D30" s="1237"/>
      <c r="E30" s="1237"/>
      <c r="F30" s="1237"/>
      <c r="G30" s="736">
        <f>G29+G26+G22+G14</f>
        <v>67</v>
      </c>
      <c r="H30" s="736">
        <f>H29+H26+H22+H14</f>
        <v>2010</v>
      </c>
      <c r="I30" s="737">
        <f t="shared" ref="I30:Z30" si="12">I22+I14+I26+I29</f>
        <v>369</v>
      </c>
      <c r="J30" s="737">
        <f t="shared" si="12"/>
        <v>129</v>
      </c>
      <c r="K30" s="737">
        <f t="shared" si="12"/>
        <v>30</v>
      </c>
      <c r="L30" s="737">
        <f t="shared" si="12"/>
        <v>210</v>
      </c>
      <c r="M30" s="737">
        <f t="shared" si="12"/>
        <v>1641</v>
      </c>
      <c r="N30" s="737">
        <f t="shared" si="12"/>
        <v>15</v>
      </c>
      <c r="O30" s="737">
        <f t="shared" si="12"/>
        <v>8</v>
      </c>
      <c r="P30" s="737">
        <f t="shared" si="12"/>
        <v>0</v>
      </c>
      <c r="Q30" s="737">
        <f t="shared" si="12"/>
        <v>0</v>
      </c>
      <c r="R30" s="274">
        <f t="shared" si="12"/>
        <v>0</v>
      </c>
      <c r="S30" s="274">
        <f t="shared" si="12"/>
        <v>0</v>
      </c>
      <c r="T30" s="274">
        <f t="shared" si="12"/>
        <v>0</v>
      </c>
      <c r="U30" s="274">
        <f t="shared" si="12"/>
        <v>0</v>
      </c>
      <c r="V30" s="274" t="e">
        <f t="shared" si="12"/>
        <v>#REF!</v>
      </c>
      <c r="W30" s="274" t="e">
        <f t="shared" si="12"/>
        <v>#REF!</v>
      </c>
      <c r="X30" s="274" t="e">
        <f t="shared" si="12"/>
        <v>#REF!</v>
      </c>
      <c r="Y30" s="274" t="e">
        <f t="shared" si="12"/>
        <v>#REF!</v>
      </c>
      <c r="Z30" s="274" t="e">
        <f t="shared" si="12"/>
        <v>#REF!</v>
      </c>
      <c r="AA30" s="139">
        <f>G30*30</f>
        <v>2010</v>
      </c>
    </row>
    <row r="31" spans="1:46" x14ac:dyDescent="0.2">
      <c r="A31" s="1238" t="s">
        <v>146</v>
      </c>
      <c r="B31" s="1239"/>
      <c r="C31" s="1239"/>
      <c r="D31" s="1239"/>
      <c r="E31" s="1239"/>
      <c r="F31" s="1239"/>
      <c r="G31" s="1239"/>
      <c r="H31" s="1239"/>
      <c r="I31" s="1239"/>
      <c r="J31" s="1239"/>
      <c r="K31" s="1239"/>
      <c r="L31" s="1239"/>
      <c r="M31" s="1239"/>
      <c r="N31" s="1239"/>
      <c r="O31" s="1239"/>
      <c r="P31" s="1239"/>
      <c r="Q31" s="1239"/>
      <c r="R31" s="1239"/>
      <c r="S31" s="1239"/>
      <c r="T31" s="1239"/>
      <c r="U31" s="1240"/>
    </row>
    <row r="32" spans="1:46" ht="16.5" thickBot="1" x14ac:dyDescent="0.25">
      <c r="A32" s="1213" t="s">
        <v>147</v>
      </c>
      <c r="B32" s="1214"/>
      <c r="C32" s="1214"/>
      <c r="D32" s="1214"/>
      <c r="E32" s="1214"/>
      <c r="F32" s="1214"/>
      <c r="G32" s="1214"/>
      <c r="H32" s="1214"/>
      <c r="I32" s="1214"/>
      <c r="J32" s="1214"/>
      <c r="K32" s="1214"/>
      <c r="L32" s="1214"/>
      <c r="M32" s="1214"/>
      <c r="N32" s="1214"/>
      <c r="O32" s="1214"/>
      <c r="P32" s="1214"/>
      <c r="Q32" s="1214"/>
      <c r="R32" s="1242"/>
      <c r="S32" s="1242"/>
      <c r="T32" s="1242"/>
      <c r="U32" s="1243"/>
    </row>
    <row r="33" spans="1:51" ht="32.25" thickBot="1" x14ac:dyDescent="0.25">
      <c r="A33" s="920"/>
      <c r="B33" s="976" t="s">
        <v>313</v>
      </c>
      <c r="C33" s="977"/>
      <c r="D33" s="977"/>
      <c r="E33" s="977"/>
      <c r="F33" s="977"/>
      <c r="G33" s="761">
        <v>3</v>
      </c>
      <c r="H33" s="762">
        <f>G33*30</f>
        <v>90</v>
      </c>
      <c r="I33" s="763">
        <f>J33+K33+L33</f>
        <v>30</v>
      </c>
      <c r="J33" s="763">
        <v>15</v>
      </c>
      <c r="K33" s="763"/>
      <c r="L33" s="763">
        <v>15</v>
      </c>
      <c r="M33" s="763">
        <f>H33-I33</f>
        <v>60</v>
      </c>
      <c r="N33" s="760">
        <v>2</v>
      </c>
      <c r="O33" s="920"/>
      <c r="P33" s="920"/>
      <c r="Q33" s="920"/>
      <c r="R33" s="917"/>
      <c r="S33" s="942"/>
      <c r="T33" s="917"/>
      <c r="U33" s="943"/>
    </row>
    <row r="34" spans="1:51" s="565" customFormat="1" ht="16.5" thickBot="1" x14ac:dyDescent="0.25">
      <c r="A34" s="984" t="s">
        <v>84</v>
      </c>
      <c r="B34" s="985" t="s">
        <v>274</v>
      </c>
      <c r="C34" s="986"/>
      <c r="D34" s="987">
        <v>1</v>
      </c>
      <c r="E34" s="987"/>
      <c r="F34" s="988"/>
      <c r="G34" s="944">
        <v>3</v>
      </c>
      <c r="H34" s="945">
        <f>G34*30</f>
        <v>90</v>
      </c>
      <c r="I34" s="946">
        <f>J34+K34+L34</f>
        <v>30</v>
      </c>
      <c r="J34" s="947">
        <v>15</v>
      </c>
      <c r="K34" s="947"/>
      <c r="L34" s="947">
        <v>15</v>
      </c>
      <c r="M34" s="948">
        <f>H34-I34</f>
        <v>60</v>
      </c>
      <c r="N34" s="949">
        <v>2</v>
      </c>
      <c r="O34" s="960"/>
      <c r="P34" s="960"/>
      <c r="Q34" s="960"/>
      <c r="R34" s="951"/>
      <c r="S34" s="564"/>
      <c r="T34" s="563"/>
      <c r="U34" s="564"/>
      <c r="AA34" s="565" t="s">
        <v>237</v>
      </c>
      <c r="AB34" s="565" t="s">
        <v>246</v>
      </c>
    </row>
    <row r="35" spans="1:51" s="565" customFormat="1" ht="16.5" thickBot="1" x14ac:dyDescent="0.25">
      <c r="A35" s="952" t="s">
        <v>314</v>
      </c>
      <c r="B35" s="953" t="s">
        <v>315</v>
      </c>
      <c r="C35" s="639"/>
      <c r="D35" s="950">
        <v>1</v>
      </c>
      <c r="E35" s="950"/>
      <c r="F35" s="641"/>
      <c r="G35" s="954">
        <v>3</v>
      </c>
      <c r="H35" s="955">
        <f>G35*30</f>
        <v>90</v>
      </c>
      <c r="I35" s="956">
        <f>J35+K35+L35</f>
        <v>30</v>
      </c>
      <c r="J35" s="957">
        <v>15</v>
      </c>
      <c r="K35" s="957"/>
      <c r="L35" s="957">
        <v>15</v>
      </c>
      <c r="M35" s="958">
        <f>H35-I35</f>
        <v>60</v>
      </c>
      <c r="N35" s="959">
        <v>2</v>
      </c>
      <c r="O35" s="960"/>
      <c r="P35" s="960"/>
      <c r="Q35" s="960"/>
      <c r="R35" s="961"/>
      <c r="S35" s="567"/>
      <c r="T35" s="566"/>
      <c r="U35" s="567"/>
    </row>
    <row r="36" spans="1:51" s="565" customFormat="1" ht="16.5" thickBot="1" x14ac:dyDescent="0.3">
      <c r="A36" s="962"/>
      <c r="B36" s="963" t="s">
        <v>247</v>
      </c>
      <c r="C36" s="960"/>
      <c r="D36" s="960"/>
      <c r="E36" s="960"/>
      <c r="F36" s="960"/>
      <c r="G36" s="964">
        <v>3</v>
      </c>
      <c r="H36" s="965">
        <f>G36*30</f>
        <v>90</v>
      </c>
      <c r="I36" s="966"/>
      <c r="J36" s="966"/>
      <c r="K36" s="966"/>
      <c r="L36" s="966"/>
      <c r="M36" s="966"/>
      <c r="N36" s="960"/>
      <c r="O36" s="960"/>
      <c r="P36" s="960"/>
      <c r="Q36" s="960"/>
      <c r="R36" s="967"/>
      <c r="S36" s="568"/>
      <c r="T36" s="568"/>
      <c r="U36" s="568"/>
    </row>
    <row r="37" spans="1:51" ht="16.5" thickBot="1" x14ac:dyDescent="0.25">
      <c r="A37" s="1216" t="s">
        <v>148</v>
      </c>
      <c r="B37" s="1245"/>
      <c r="C37" s="1245"/>
      <c r="D37" s="1245"/>
      <c r="E37" s="1245"/>
      <c r="F37" s="1217"/>
      <c r="G37" s="764">
        <f>G34</f>
        <v>3</v>
      </c>
      <c r="H37" s="765">
        <f t="shared" ref="H37:U37" si="13">H34</f>
        <v>90</v>
      </c>
      <c r="I37" s="765">
        <f t="shared" si="13"/>
        <v>30</v>
      </c>
      <c r="J37" s="765">
        <f t="shared" si="13"/>
        <v>15</v>
      </c>
      <c r="K37" s="765">
        <f t="shared" si="13"/>
        <v>0</v>
      </c>
      <c r="L37" s="765">
        <f t="shared" si="13"/>
        <v>15</v>
      </c>
      <c r="M37" s="765">
        <f t="shared" si="13"/>
        <v>60</v>
      </c>
      <c r="N37" s="765">
        <f t="shared" si="13"/>
        <v>2</v>
      </c>
      <c r="O37" s="765">
        <f t="shared" si="13"/>
        <v>0</v>
      </c>
      <c r="P37" s="765">
        <f t="shared" si="13"/>
        <v>0</v>
      </c>
      <c r="Q37" s="765">
        <f t="shared" si="13"/>
        <v>0</v>
      </c>
      <c r="R37" s="276">
        <f t="shared" si="13"/>
        <v>0</v>
      </c>
      <c r="S37" s="276">
        <f t="shared" si="13"/>
        <v>0</v>
      </c>
      <c r="T37" s="276">
        <f t="shared" si="13"/>
        <v>0</v>
      </c>
      <c r="U37" s="276">
        <f t="shared" si="13"/>
        <v>0</v>
      </c>
      <c r="V37" s="276">
        <f t="shared" ref="V37:Z37" si="14">SUM(V34:V35)</f>
        <v>0</v>
      </c>
      <c r="W37" s="276">
        <f t="shared" si="14"/>
        <v>0</v>
      </c>
      <c r="X37" s="276">
        <f t="shared" si="14"/>
        <v>0</v>
      </c>
      <c r="Y37" s="276">
        <f t="shared" si="14"/>
        <v>0</v>
      </c>
      <c r="Z37" s="276">
        <f t="shared" si="14"/>
        <v>0</v>
      </c>
      <c r="AA37" s="139">
        <f>G37*30</f>
        <v>90</v>
      </c>
    </row>
    <row r="38" spans="1:51" ht="16.5" thickBot="1" x14ac:dyDescent="0.25">
      <c r="A38" s="1241" t="s">
        <v>183</v>
      </c>
      <c r="B38" s="1242"/>
      <c r="C38" s="1242"/>
      <c r="D38" s="1242"/>
      <c r="E38" s="1242"/>
      <c r="F38" s="1242"/>
      <c r="G38" s="1242"/>
      <c r="H38" s="1242"/>
      <c r="I38" s="1242"/>
      <c r="J38" s="1242"/>
      <c r="K38" s="1242"/>
      <c r="L38" s="1242"/>
      <c r="M38" s="1242"/>
      <c r="N38" s="1214"/>
      <c r="O38" s="1214"/>
      <c r="P38" s="1242"/>
      <c r="Q38" s="1242"/>
      <c r="R38" s="1242"/>
      <c r="S38" s="1242"/>
      <c r="T38" s="1242"/>
      <c r="U38" s="1243"/>
    </row>
    <row r="39" spans="1:51" ht="32.25" thickBot="1" x14ac:dyDescent="0.25">
      <c r="A39" s="913"/>
      <c r="B39" s="974" t="s">
        <v>302</v>
      </c>
      <c r="C39" s="975"/>
      <c r="D39" s="975" t="s">
        <v>303</v>
      </c>
      <c r="E39" s="975"/>
      <c r="F39" s="975"/>
      <c r="G39" s="975">
        <v>8</v>
      </c>
      <c r="H39" s="915">
        <f t="shared" ref="H39:H52" si="15">G39*30</f>
        <v>240</v>
      </c>
      <c r="I39" s="916">
        <v>90</v>
      </c>
      <c r="J39" s="975">
        <v>60</v>
      </c>
      <c r="K39" s="913"/>
      <c r="L39" s="913">
        <v>30</v>
      </c>
      <c r="M39" s="913">
        <v>150</v>
      </c>
      <c r="N39" s="920">
        <v>6</v>
      </c>
      <c r="O39" s="920"/>
      <c r="P39" s="913"/>
      <c r="Q39" s="913"/>
      <c r="R39" s="917"/>
      <c r="S39" s="918"/>
      <c r="T39" s="917"/>
      <c r="U39" s="919"/>
    </row>
    <row r="40" spans="1:51" ht="32.25" thickBot="1" x14ac:dyDescent="0.25">
      <c r="A40" s="920"/>
      <c r="B40" s="976" t="s">
        <v>304</v>
      </c>
      <c r="C40" s="977"/>
      <c r="D40" s="977" t="s">
        <v>305</v>
      </c>
      <c r="E40" s="977"/>
      <c r="F40" s="977"/>
      <c r="G40" s="977">
        <v>12</v>
      </c>
      <c r="H40" s="922">
        <f t="shared" si="15"/>
        <v>360</v>
      </c>
      <c r="I40" s="977">
        <v>162</v>
      </c>
      <c r="J40" s="977">
        <v>54</v>
      </c>
      <c r="K40" s="920"/>
      <c r="L40" s="920">
        <v>108</v>
      </c>
      <c r="M40" s="906">
        <v>198</v>
      </c>
      <c r="N40" s="920"/>
      <c r="O40" s="920">
        <v>9</v>
      </c>
      <c r="P40" s="920"/>
      <c r="Q40" s="920"/>
      <c r="R40" s="917"/>
      <c r="S40" s="918"/>
      <c r="T40" s="917"/>
      <c r="U40" s="919"/>
    </row>
    <row r="41" spans="1:51" s="565" customFormat="1" ht="16.5" thickBot="1" x14ac:dyDescent="0.25">
      <c r="A41" s="923" t="s">
        <v>149</v>
      </c>
      <c r="B41" s="784" t="s">
        <v>192</v>
      </c>
      <c r="C41" s="924"/>
      <c r="D41" s="925">
        <v>1</v>
      </c>
      <c r="E41" s="925"/>
      <c r="F41" s="925"/>
      <c r="G41" s="926">
        <v>4</v>
      </c>
      <c r="H41" s="927">
        <f t="shared" si="15"/>
        <v>120</v>
      </c>
      <c r="I41" s="924">
        <v>45</v>
      </c>
      <c r="J41" s="925">
        <v>30</v>
      </c>
      <c r="K41" s="925"/>
      <c r="L41" s="925">
        <v>15</v>
      </c>
      <c r="M41" s="928">
        <f t="shared" ref="M41:M51" si="16">H41-I41</f>
        <v>75</v>
      </c>
      <c r="N41" s="924">
        <v>3</v>
      </c>
      <c r="O41" s="788"/>
      <c r="P41" s="785"/>
      <c r="Q41" s="789"/>
      <c r="R41" s="599"/>
      <c r="S41" s="576"/>
      <c r="T41" s="599"/>
      <c r="U41" s="576"/>
      <c r="V41" s="600"/>
      <c r="W41" s="600"/>
      <c r="X41" s="600"/>
      <c r="AA41" s="565" t="s">
        <v>237</v>
      </c>
    </row>
    <row r="42" spans="1:51" s="565" customFormat="1" ht="16.5" thickBot="1" x14ac:dyDescent="0.25">
      <c r="A42" s="923" t="s">
        <v>151</v>
      </c>
      <c r="B42" s="790" t="s">
        <v>193</v>
      </c>
      <c r="C42" s="793"/>
      <c r="D42" s="793">
        <v>1</v>
      </c>
      <c r="E42" s="793"/>
      <c r="F42" s="793"/>
      <c r="G42" s="929">
        <v>4</v>
      </c>
      <c r="H42" s="930">
        <f t="shared" si="15"/>
        <v>120</v>
      </c>
      <c r="I42" s="892">
        <v>45</v>
      </c>
      <c r="J42" s="793">
        <v>30</v>
      </c>
      <c r="K42" s="793"/>
      <c r="L42" s="793">
        <v>15</v>
      </c>
      <c r="M42" s="303">
        <f t="shared" si="16"/>
        <v>75</v>
      </c>
      <c r="N42" s="786">
        <v>3</v>
      </c>
      <c r="O42" s="792"/>
      <c r="P42" s="793"/>
      <c r="Q42" s="794"/>
      <c r="R42" s="601"/>
      <c r="S42" s="602"/>
      <c r="T42" s="601"/>
      <c r="U42" s="602"/>
      <c r="V42" s="600"/>
      <c r="W42" s="600"/>
      <c r="X42" s="600"/>
    </row>
    <row r="43" spans="1:51" s="565" customFormat="1" x14ac:dyDescent="0.2">
      <c r="A43" s="923" t="s">
        <v>152</v>
      </c>
      <c r="B43" s="309" t="s">
        <v>194</v>
      </c>
      <c r="C43" s="294"/>
      <c r="D43" s="295" t="s">
        <v>178</v>
      </c>
      <c r="E43" s="296"/>
      <c r="F43" s="297"/>
      <c r="G43" s="298">
        <v>4</v>
      </c>
      <c r="H43" s="299">
        <f t="shared" si="15"/>
        <v>120</v>
      </c>
      <c r="I43" s="300">
        <f t="shared" ref="I43:I51" si="17">J43+L43+K43</f>
        <v>45</v>
      </c>
      <c r="J43" s="301">
        <v>30</v>
      </c>
      <c r="K43" s="302"/>
      <c r="L43" s="302">
        <v>15</v>
      </c>
      <c r="M43" s="303">
        <f t="shared" si="16"/>
        <v>75</v>
      </c>
      <c r="N43" s="304">
        <v>3</v>
      </c>
      <c r="O43" s="306"/>
      <c r="P43" s="307"/>
      <c r="Q43" s="306"/>
      <c r="R43" s="603"/>
      <c r="S43" s="604"/>
      <c r="T43" s="603"/>
      <c r="U43" s="605"/>
      <c r="AA43" s="565" t="s">
        <v>237</v>
      </c>
    </row>
    <row r="44" spans="1:51" s="565" customFormat="1" ht="21" customHeight="1" x14ac:dyDescent="0.2">
      <c r="A44" s="931" t="s">
        <v>184</v>
      </c>
      <c r="B44" s="932" t="s">
        <v>195</v>
      </c>
      <c r="C44" s="294"/>
      <c r="D44" s="295" t="s">
        <v>178</v>
      </c>
      <c r="E44" s="296"/>
      <c r="F44" s="297"/>
      <c r="G44" s="298">
        <v>4</v>
      </c>
      <c r="H44" s="299">
        <f t="shared" si="15"/>
        <v>120</v>
      </c>
      <c r="I44" s="300">
        <f t="shared" si="17"/>
        <v>45</v>
      </c>
      <c r="J44" s="301">
        <v>30</v>
      </c>
      <c r="K44" s="302"/>
      <c r="L44" s="302">
        <v>15</v>
      </c>
      <c r="M44" s="303">
        <f t="shared" si="16"/>
        <v>75</v>
      </c>
      <c r="N44" s="304">
        <v>3</v>
      </c>
      <c r="O44" s="306"/>
      <c r="P44" s="307"/>
      <c r="Q44" s="306"/>
      <c r="R44" s="603"/>
      <c r="S44" s="604"/>
      <c r="T44" s="603"/>
      <c r="U44" s="605"/>
    </row>
    <row r="45" spans="1:51" s="565" customFormat="1" ht="21" customHeight="1" x14ac:dyDescent="0.25">
      <c r="A45" s="932"/>
      <c r="B45" s="759" t="s">
        <v>247</v>
      </c>
      <c r="C45" s="294"/>
      <c r="D45" s="295" t="s">
        <v>178</v>
      </c>
      <c r="E45" s="296"/>
      <c r="F45" s="297"/>
      <c r="G45" s="298">
        <v>4</v>
      </c>
      <c r="H45" s="299">
        <f t="shared" si="15"/>
        <v>120</v>
      </c>
      <c r="I45" s="300"/>
      <c r="J45" s="301"/>
      <c r="K45" s="302"/>
      <c r="L45" s="302"/>
      <c r="M45" s="303"/>
      <c r="N45" s="304"/>
      <c r="O45" s="306"/>
      <c r="P45" s="307"/>
      <c r="Q45" s="306"/>
      <c r="R45" s="603"/>
      <c r="S45" s="604"/>
      <c r="T45" s="603"/>
      <c r="U45" s="605"/>
    </row>
    <row r="46" spans="1:51" s="565" customFormat="1" x14ac:dyDescent="0.2">
      <c r="A46" s="933" t="s">
        <v>306</v>
      </c>
      <c r="B46" s="934" t="s">
        <v>276</v>
      </c>
      <c r="C46" s="294"/>
      <c r="D46" s="295" t="s">
        <v>180</v>
      </c>
      <c r="E46" s="296"/>
      <c r="F46" s="297"/>
      <c r="G46" s="298">
        <v>4</v>
      </c>
      <c r="H46" s="299">
        <f t="shared" si="15"/>
        <v>120</v>
      </c>
      <c r="I46" s="300">
        <f t="shared" si="17"/>
        <v>54</v>
      </c>
      <c r="J46" s="301">
        <v>18</v>
      </c>
      <c r="K46" s="302"/>
      <c r="L46" s="302">
        <v>36</v>
      </c>
      <c r="M46" s="303">
        <f t="shared" si="16"/>
        <v>66</v>
      </c>
      <c r="N46" s="304"/>
      <c r="O46" s="306">
        <v>3</v>
      </c>
      <c r="P46" s="307"/>
      <c r="Q46" s="306"/>
      <c r="R46" s="603"/>
      <c r="S46" s="604"/>
      <c r="T46" s="603"/>
      <c r="U46" s="605"/>
      <c r="AA46" s="565" t="s">
        <v>237</v>
      </c>
    </row>
    <row r="47" spans="1:51" s="565" customFormat="1" x14ac:dyDescent="0.2">
      <c r="A47" s="935" t="s">
        <v>307</v>
      </c>
      <c r="B47" s="293" t="s">
        <v>277</v>
      </c>
      <c r="C47" s="294"/>
      <c r="D47" s="295" t="s">
        <v>180</v>
      </c>
      <c r="E47" s="296"/>
      <c r="F47" s="297"/>
      <c r="G47" s="298">
        <v>4</v>
      </c>
      <c r="H47" s="299">
        <f t="shared" si="15"/>
        <v>120</v>
      </c>
      <c r="I47" s="300">
        <f t="shared" si="17"/>
        <v>54</v>
      </c>
      <c r="J47" s="301">
        <v>18</v>
      </c>
      <c r="K47" s="302"/>
      <c r="L47" s="302">
        <v>36</v>
      </c>
      <c r="M47" s="303">
        <f t="shared" si="16"/>
        <v>66</v>
      </c>
      <c r="N47" s="304"/>
      <c r="O47" s="306">
        <v>3</v>
      </c>
      <c r="P47" s="307"/>
      <c r="Q47" s="306"/>
      <c r="R47" s="603"/>
      <c r="S47" s="604"/>
      <c r="T47" s="603"/>
      <c r="U47" s="605"/>
      <c r="AY47" s="594"/>
    </row>
    <row r="48" spans="1:51" s="565" customFormat="1" x14ac:dyDescent="0.2">
      <c r="A48" s="935" t="s">
        <v>308</v>
      </c>
      <c r="B48" s="293" t="s">
        <v>198</v>
      </c>
      <c r="C48" s="294"/>
      <c r="D48" s="295" t="s">
        <v>180</v>
      </c>
      <c r="E48" s="296"/>
      <c r="F48" s="297"/>
      <c r="G48" s="298">
        <v>4</v>
      </c>
      <c r="H48" s="299">
        <f t="shared" si="15"/>
        <v>120</v>
      </c>
      <c r="I48" s="300">
        <f t="shared" si="17"/>
        <v>54</v>
      </c>
      <c r="J48" s="301">
        <v>18</v>
      </c>
      <c r="K48" s="302"/>
      <c r="L48" s="302">
        <v>36</v>
      </c>
      <c r="M48" s="303">
        <f t="shared" si="16"/>
        <v>66</v>
      </c>
      <c r="N48" s="304"/>
      <c r="O48" s="306">
        <v>3</v>
      </c>
      <c r="P48" s="307"/>
      <c r="Q48" s="306"/>
      <c r="R48" s="603"/>
      <c r="S48" s="604"/>
      <c r="T48" s="603"/>
      <c r="U48" s="605"/>
      <c r="AA48" s="565" t="s">
        <v>237</v>
      </c>
    </row>
    <row r="49" spans="1:27" s="565" customFormat="1" x14ac:dyDescent="0.2">
      <c r="A49" s="935" t="s">
        <v>309</v>
      </c>
      <c r="B49" s="293" t="s">
        <v>275</v>
      </c>
      <c r="C49" s="294"/>
      <c r="D49" s="295" t="s">
        <v>180</v>
      </c>
      <c r="E49" s="296"/>
      <c r="F49" s="297"/>
      <c r="G49" s="298">
        <v>4</v>
      </c>
      <c r="H49" s="299">
        <f t="shared" si="15"/>
        <v>120</v>
      </c>
      <c r="I49" s="300">
        <f t="shared" si="17"/>
        <v>54</v>
      </c>
      <c r="J49" s="301">
        <v>18</v>
      </c>
      <c r="K49" s="302"/>
      <c r="L49" s="302">
        <v>36</v>
      </c>
      <c r="M49" s="303">
        <f t="shared" si="16"/>
        <v>66</v>
      </c>
      <c r="N49" s="304"/>
      <c r="O49" s="306">
        <v>3</v>
      </c>
      <c r="P49" s="307"/>
      <c r="Q49" s="306"/>
      <c r="R49" s="603"/>
      <c r="S49" s="604"/>
      <c r="T49" s="603"/>
      <c r="U49" s="605"/>
    </row>
    <row r="50" spans="1:27" s="565" customFormat="1" x14ac:dyDescent="0.2">
      <c r="A50" s="935" t="s">
        <v>310</v>
      </c>
      <c r="B50" s="293" t="s">
        <v>200</v>
      </c>
      <c r="C50" s="294"/>
      <c r="D50" s="295" t="s">
        <v>180</v>
      </c>
      <c r="E50" s="296"/>
      <c r="F50" s="297"/>
      <c r="G50" s="298">
        <v>4</v>
      </c>
      <c r="H50" s="299">
        <f t="shared" si="15"/>
        <v>120</v>
      </c>
      <c r="I50" s="300">
        <f t="shared" si="17"/>
        <v>54</v>
      </c>
      <c r="J50" s="301">
        <v>18</v>
      </c>
      <c r="K50" s="302"/>
      <c r="L50" s="302">
        <v>36</v>
      </c>
      <c r="M50" s="303">
        <f t="shared" si="16"/>
        <v>66</v>
      </c>
      <c r="N50" s="304"/>
      <c r="O50" s="306">
        <v>3</v>
      </c>
      <c r="P50" s="307"/>
      <c r="Q50" s="306"/>
      <c r="R50" s="603"/>
      <c r="S50" s="604"/>
      <c r="T50" s="603"/>
      <c r="U50" s="605"/>
      <c r="AA50" s="565" t="s">
        <v>237</v>
      </c>
    </row>
    <row r="51" spans="1:27" s="565" customFormat="1" x14ac:dyDescent="0.2">
      <c r="A51" s="935" t="s">
        <v>311</v>
      </c>
      <c r="B51" s="309" t="s">
        <v>236</v>
      </c>
      <c r="C51" s="310"/>
      <c r="D51" s="311" t="s">
        <v>180</v>
      </c>
      <c r="E51" s="312"/>
      <c r="F51" s="313"/>
      <c r="G51" s="314">
        <v>4</v>
      </c>
      <c r="H51" s="315">
        <f t="shared" si="15"/>
        <v>120</v>
      </c>
      <c r="I51" s="316">
        <f t="shared" si="17"/>
        <v>54</v>
      </c>
      <c r="J51" s="317">
        <v>18</v>
      </c>
      <c r="K51" s="318"/>
      <c r="L51" s="318">
        <v>36</v>
      </c>
      <c r="M51" s="319">
        <f t="shared" si="16"/>
        <v>66</v>
      </c>
      <c r="N51" s="320"/>
      <c r="O51" s="322">
        <v>3</v>
      </c>
      <c r="P51" s="323"/>
      <c r="Q51" s="322"/>
      <c r="R51" s="630"/>
      <c r="S51" s="629"/>
      <c r="T51" s="630"/>
      <c r="U51" s="631"/>
    </row>
    <row r="52" spans="1:27" s="565" customFormat="1" ht="16.5" thickBot="1" x14ac:dyDescent="0.3">
      <c r="A52" s="932"/>
      <c r="B52" s="759" t="s">
        <v>247</v>
      </c>
      <c r="C52" s="301"/>
      <c r="D52" s="295" t="s">
        <v>180</v>
      </c>
      <c r="E52" s="295"/>
      <c r="F52" s="302"/>
      <c r="G52" s="761">
        <v>4</v>
      </c>
      <c r="H52" s="301">
        <f t="shared" si="15"/>
        <v>120</v>
      </c>
      <c r="I52" s="762"/>
      <c r="J52" s="301"/>
      <c r="K52" s="302"/>
      <c r="L52" s="302"/>
      <c r="M52" s="936"/>
      <c r="N52" s="305"/>
      <c r="O52" s="305"/>
      <c r="P52" s="305"/>
      <c r="Q52" s="305"/>
      <c r="R52" s="937"/>
      <c r="S52" s="938"/>
      <c r="T52" s="939"/>
      <c r="U52" s="940"/>
    </row>
    <row r="53" spans="1:27" ht="16.5" thickBot="1" x14ac:dyDescent="0.25">
      <c r="A53" s="1216" t="s">
        <v>153</v>
      </c>
      <c r="B53" s="1245"/>
      <c r="C53" s="1245"/>
      <c r="D53" s="1245"/>
      <c r="E53" s="1245"/>
      <c r="F53" s="1217"/>
      <c r="G53" s="764">
        <f>G41+G43+G46+G48+G50</f>
        <v>20</v>
      </c>
      <c r="H53" s="764">
        <f>H41+H43+H46+H48+H50</f>
        <v>600</v>
      </c>
      <c r="I53" s="765">
        <f t="shared" ref="I53:O53" si="18">I41+I43+I46+I48+I50</f>
        <v>252</v>
      </c>
      <c r="J53" s="765">
        <f t="shared" si="18"/>
        <v>114</v>
      </c>
      <c r="K53" s="765">
        <f t="shared" si="18"/>
        <v>0</v>
      </c>
      <c r="L53" s="765">
        <f t="shared" si="18"/>
        <v>138</v>
      </c>
      <c r="M53" s="765">
        <f t="shared" si="18"/>
        <v>348</v>
      </c>
      <c r="N53" s="765">
        <f t="shared" si="18"/>
        <v>6</v>
      </c>
      <c r="O53" s="765">
        <f t="shared" si="18"/>
        <v>9</v>
      </c>
      <c r="P53" s="765">
        <f t="shared" ref="P53:U53" si="19">SUM(P41:P51)</f>
        <v>0</v>
      </c>
      <c r="Q53" s="765">
        <f t="shared" si="19"/>
        <v>0</v>
      </c>
      <c r="R53" s="225">
        <f t="shared" si="19"/>
        <v>0</v>
      </c>
      <c r="S53" s="225">
        <f t="shared" si="19"/>
        <v>0</v>
      </c>
      <c r="T53" s="225">
        <f t="shared" si="19"/>
        <v>0</v>
      </c>
      <c r="U53" s="225">
        <f t="shared" si="19"/>
        <v>0</v>
      </c>
      <c r="AA53" s="139">
        <f>G53*30</f>
        <v>600</v>
      </c>
    </row>
    <row r="54" spans="1:27" ht="16.5" thickBot="1" x14ac:dyDescent="0.25">
      <c r="A54" s="1246" t="s">
        <v>154</v>
      </c>
      <c r="B54" s="1247"/>
      <c r="C54" s="1247"/>
      <c r="D54" s="1247"/>
      <c r="E54" s="1247"/>
      <c r="F54" s="1248"/>
      <c r="G54" s="795">
        <f t="shared" ref="G54:Q54" si="20">G53+G37</f>
        <v>23</v>
      </c>
      <c r="H54" s="795">
        <f t="shared" si="20"/>
        <v>690</v>
      </c>
      <c r="I54" s="795">
        <f t="shared" si="20"/>
        <v>282</v>
      </c>
      <c r="J54" s="795">
        <f t="shared" si="20"/>
        <v>129</v>
      </c>
      <c r="K54" s="795">
        <f t="shared" si="20"/>
        <v>0</v>
      </c>
      <c r="L54" s="795">
        <f t="shared" si="20"/>
        <v>153</v>
      </c>
      <c r="M54" s="795">
        <f t="shared" si="20"/>
        <v>408</v>
      </c>
      <c r="N54" s="795">
        <f t="shared" si="20"/>
        <v>8</v>
      </c>
      <c r="O54" s="795">
        <f t="shared" si="20"/>
        <v>9</v>
      </c>
      <c r="P54" s="795">
        <f t="shared" si="20"/>
        <v>0</v>
      </c>
      <c r="Q54" s="795">
        <f t="shared" si="20"/>
        <v>0</v>
      </c>
      <c r="R54" s="225" t="e">
        <f>#REF!+#REF!</f>
        <v>#REF!</v>
      </c>
      <c r="S54" s="225" t="e">
        <f>#REF!+#REF!</f>
        <v>#REF!</v>
      </c>
      <c r="T54" s="225" t="e">
        <f>#REF!+#REF!</f>
        <v>#REF!</v>
      </c>
      <c r="U54" s="225" t="e">
        <f>#REF!+#REF!</f>
        <v>#REF!</v>
      </c>
    </row>
    <row r="55" spans="1:27" s="139" customFormat="1" ht="16.5" thickBot="1" x14ac:dyDescent="0.25">
      <c r="A55" s="1249" t="s">
        <v>155</v>
      </c>
      <c r="B55" s="1249"/>
      <c r="C55" s="1249"/>
      <c r="D55" s="1249"/>
      <c r="E55" s="1249"/>
      <c r="F55" s="1249"/>
      <c r="G55" s="795">
        <f t="shared" ref="G55:M55" si="21">G54+G30</f>
        <v>90</v>
      </c>
      <c r="H55" s="796">
        <f t="shared" si="21"/>
        <v>2700</v>
      </c>
      <c r="I55" s="796">
        <f t="shared" si="21"/>
        <v>651</v>
      </c>
      <c r="J55" s="796">
        <f t="shared" si="21"/>
        <v>258</v>
      </c>
      <c r="K55" s="796">
        <f t="shared" si="21"/>
        <v>30</v>
      </c>
      <c r="L55" s="796">
        <f t="shared" si="21"/>
        <v>363</v>
      </c>
      <c r="M55" s="796">
        <f t="shared" si="21"/>
        <v>2049</v>
      </c>
      <c r="N55" s="635">
        <f t="shared" ref="N55:U55" si="22">N30+N54</f>
        <v>23</v>
      </c>
      <c r="O55" s="635">
        <f t="shared" si="22"/>
        <v>17</v>
      </c>
      <c r="P55" s="635">
        <f t="shared" si="22"/>
        <v>0</v>
      </c>
      <c r="Q55" s="635">
        <f t="shared" si="22"/>
        <v>0</v>
      </c>
      <c r="R55" s="225" t="e">
        <f t="shared" si="22"/>
        <v>#REF!</v>
      </c>
      <c r="S55" s="225" t="e">
        <f t="shared" si="22"/>
        <v>#REF!</v>
      </c>
      <c r="T55" s="225" t="e">
        <f t="shared" si="22"/>
        <v>#REF!</v>
      </c>
      <c r="U55" s="225" t="e">
        <f t="shared" si="22"/>
        <v>#REF!</v>
      </c>
      <c r="X55" s="133">
        <v>22</v>
      </c>
      <c r="Y55" s="133">
        <v>22</v>
      </c>
      <c r="Z55" s="133">
        <v>22</v>
      </c>
    </row>
    <row r="56" spans="1:27" s="139" customFormat="1" ht="16.5" thickBot="1" x14ac:dyDescent="0.25">
      <c r="A56" s="1250" t="s">
        <v>35</v>
      </c>
      <c r="B56" s="1250"/>
      <c r="C56" s="1250"/>
      <c r="D56" s="1250"/>
      <c r="E56" s="1250"/>
      <c r="F56" s="1250"/>
      <c r="G56" s="1250"/>
      <c r="H56" s="1250"/>
      <c r="I56" s="1250"/>
      <c r="J56" s="1250"/>
      <c r="K56" s="1250"/>
      <c r="L56" s="1250"/>
      <c r="M56" s="1250"/>
      <c r="N56" s="635">
        <f>N55</f>
        <v>23</v>
      </c>
      <c r="O56" s="635">
        <f t="shared" ref="O56:U56" si="23">O55</f>
        <v>17</v>
      </c>
      <c r="P56" s="635">
        <f t="shared" si="23"/>
        <v>0</v>
      </c>
      <c r="Q56" s="635">
        <f t="shared" si="23"/>
        <v>0</v>
      </c>
      <c r="R56" s="225" t="e">
        <f t="shared" si="23"/>
        <v>#REF!</v>
      </c>
      <c r="S56" s="225" t="e">
        <f t="shared" si="23"/>
        <v>#REF!</v>
      </c>
      <c r="T56" s="225" t="e">
        <f t="shared" si="23"/>
        <v>#REF!</v>
      </c>
      <c r="U56" s="225" t="e">
        <f t="shared" si="23"/>
        <v>#REF!</v>
      </c>
      <c r="X56" s="134">
        <f t="shared" ref="X56:Z56" si="24">X55</f>
        <v>22</v>
      </c>
      <c r="Y56" s="134">
        <f t="shared" si="24"/>
        <v>22</v>
      </c>
      <c r="Z56" s="134">
        <f t="shared" si="24"/>
        <v>22</v>
      </c>
    </row>
    <row r="57" spans="1:27" s="139" customFormat="1" ht="16.5" thickBot="1" x14ac:dyDescent="0.25">
      <c r="A57" s="1244" t="s">
        <v>34</v>
      </c>
      <c r="B57" s="1244"/>
      <c r="C57" s="1244"/>
      <c r="D57" s="1244"/>
      <c r="E57" s="1244"/>
      <c r="F57" s="1244"/>
      <c r="G57" s="1244"/>
      <c r="H57" s="1244"/>
      <c r="I57" s="1244"/>
      <c r="J57" s="1244"/>
      <c r="K57" s="1244"/>
      <c r="L57" s="1244"/>
      <c r="M57" s="1244"/>
      <c r="N57" s="635">
        <v>3</v>
      </c>
      <c r="O57" s="798">
        <v>3</v>
      </c>
      <c r="P57" s="798"/>
      <c r="Q57" s="798"/>
      <c r="R57" s="328"/>
      <c r="S57" s="328"/>
      <c r="T57" s="328"/>
      <c r="U57" s="328"/>
    </row>
    <row r="58" spans="1:27" s="139" customFormat="1" ht="16.5" thickBot="1" x14ac:dyDescent="0.25">
      <c r="A58" s="1244" t="s">
        <v>156</v>
      </c>
      <c r="B58" s="1244"/>
      <c r="C58" s="1244"/>
      <c r="D58" s="1244"/>
      <c r="E58" s="1244"/>
      <c r="F58" s="1244"/>
      <c r="G58" s="1244"/>
      <c r="H58" s="1244"/>
      <c r="I58" s="1244"/>
      <c r="J58" s="1244"/>
      <c r="K58" s="1244"/>
      <c r="L58" s="1244"/>
      <c r="M58" s="1244"/>
      <c r="N58" s="635">
        <v>5</v>
      </c>
      <c r="O58" s="798">
        <v>4</v>
      </c>
      <c r="P58" s="798">
        <v>1</v>
      </c>
      <c r="Q58" s="798"/>
      <c r="R58" s="328"/>
      <c r="S58" s="328"/>
      <c r="T58" s="328"/>
      <c r="U58" s="328"/>
    </row>
    <row r="59" spans="1:27" s="139" customFormat="1" ht="16.5" thickBot="1" x14ac:dyDescent="0.25">
      <c r="A59" s="1244" t="s">
        <v>157</v>
      </c>
      <c r="B59" s="1244"/>
      <c r="C59" s="1244"/>
      <c r="D59" s="1244"/>
      <c r="E59" s="1244"/>
      <c r="F59" s="1244"/>
      <c r="G59" s="1244"/>
      <c r="H59" s="1244"/>
      <c r="I59" s="1244"/>
      <c r="J59" s="1244"/>
      <c r="K59" s="1244"/>
      <c r="L59" s="1244"/>
      <c r="M59" s="1244"/>
      <c r="N59" s="799"/>
      <c r="O59" s="801"/>
      <c r="P59" s="799"/>
      <c r="Q59" s="802"/>
      <c r="R59" s="332"/>
      <c r="S59" s="332"/>
      <c r="T59" s="332"/>
      <c r="U59" s="332"/>
    </row>
    <row r="60" spans="1:27" s="139" customFormat="1" ht="16.5" thickBot="1" x14ac:dyDescent="0.25">
      <c r="A60" s="1251" t="s">
        <v>36</v>
      </c>
      <c r="B60" s="1251"/>
      <c r="C60" s="1251"/>
      <c r="D60" s="1251"/>
      <c r="E60" s="1251"/>
      <c r="F60" s="1251"/>
      <c r="G60" s="1251"/>
      <c r="H60" s="1251"/>
      <c r="I60" s="1251"/>
      <c r="J60" s="1251"/>
      <c r="K60" s="1251"/>
      <c r="L60" s="1251"/>
      <c r="M60" s="1251"/>
      <c r="N60" s="980"/>
      <c r="O60" s="981">
        <v>1</v>
      </c>
      <c r="P60" s="982"/>
      <c r="Q60" s="983"/>
      <c r="R60" s="333"/>
      <c r="S60" s="333"/>
      <c r="T60" s="333"/>
      <c r="U60" s="333"/>
    </row>
    <row r="61" spans="1:27" s="139" customFormat="1" ht="16.5" thickBot="1" x14ac:dyDescent="0.25">
      <c r="A61" s="1252" t="s">
        <v>158</v>
      </c>
      <c r="B61" s="1253"/>
      <c r="C61" s="1253"/>
      <c r="D61" s="1253"/>
      <c r="E61" s="1253"/>
      <c r="F61" s="1253"/>
      <c r="G61" s="1253"/>
      <c r="H61" s="1253"/>
      <c r="I61" s="1253"/>
      <c r="J61" s="1253"/>
      <c r="K61" s="1253"/>
      <c r="L61" s="1253"/>
      <c r="M61" s="1276"/>
      <c r="N61" s="1274" t="s">
        <v>159</v>
      </c>
      <c r="O61" s="1275"/>
      <c r="P61" s="1270">
        <f>G30/$G$55*100</f>
        <v>74.444444444444443</v>
      </c>
      <c r="Q61" s="1272"/>
      <c r="R61" s="1273" t="s">
        <v>94</v>
      </c>
      <c r="S61" s="1259"/>
      <c r="T61" s="1260"/>
      <c r="U61" s="1261"/>
      <c r="V61" s="338">
        <f>SUM(N61:U61)</f>
        <v>74.444444444444443</v>
      </c>
    </row>
    <row r="62" spans="1:27" s="139" customFormat="1" x14ac:dyDescent="0.2">
      <c r="B62" s="824"/>
      <c r="C62" s="968"/>
      <c r="D62" s="968"/>
      <c r="E62" s="968"/>
      <c r="F62" s="968"/>
      <c r="G62" s="968"/>
      <c r="H62" s="968"/>
      <c r="I62" s="968"/>
      <c r="J62" s="968"/>
      <c r="K62" s="907"/>
      <c r="R62" s="342"/>
      <c r="S62" s="342"/>
      <c r="T62" s="342"/>
      <c r="U62" s="342"/>
    </row>
    <row r="63" spans="1:27" s="139" customFormat="1" x14ac:dyDescent="0.2">
      <c r="B63" s="824"/>
      <c r="C63" s="968"/>
      <c r="D63" s="968"/>
      <c r="E63" s="968"/>
      <c r="F63" s="968"/>
      <c r="G63" s="968"/>
      <c r="H63" s="968"/>
      <c r="I63" s="968"/>
      <c r="J63" s="968"/>
      <c r="K63" s="907"/>
      <c r="R63" s="342"/>
      <c r="S63" s="342"/>
      <c r="T63" s="342"/>
      <c r="U63" s="342"/>
    </row>
    <row r="64" spans="1:27" s="139" customFormat="1" x14ac:dyDescent="0.2">
      <c r="B64" s="968" t="s">
        <v>160</v>
      </c>
      <c r="C64" s="968"/>
      <c r="D64" s="1262"/>
      <c r="E64" s="1262"/>
      <c r="F64" s="1263"/>
      <c r="G64" s="1263"/>
      <c r="H64" s="968"/>
      <c r="I64" s="1264" t="s">
        <v>102</v>
      </c>
      <c r="J64" s="1265"/>
      <c r="K64" s="1265"/>
      <c r="R64" s="342"/>
      <c r="S64" s="342"/>
      <c r="T64" s="342"/>
      <c r="U64" s="342"/>
    </row>
    <row r="65" spans="1:21" s="139" customFormat="1" ht="15.75" customHeight="1" x14ac:dyDescent="0.2">
      <c r="R65" s="342"/>
      <c r="S65" s="342"/>
      <c r="T65" s="342"/>
      <c r="U65" s="342"/>
    </row>
    <row r="66" spans="1:21" s="139" customFormat="1" ht="15.75" customHeight="1" x14ac:dyDescent="0.2">
      <c r="B66" s="968" t="s">
        <v>185</v>
      </c>
      <c r="C66" s="968"/>
      <c r="D66" s="1262"/>
      <c r="E66" s="1262"/>
      <c r="F66" s="1263"/>
      <c r="G66" s="1263"/>
      <c r="H66" s="968"/>
      <c r="I66" s="1264" t="s">
        <v>203</v>
      </c>
      <c r="J66" s="1266"/>
      <c r="K66" s="1266"/>
      <c r="R66" s="342"/>
      <c r="S66" s="342"/>
      <c r="T66" s="342"/>
      <c r="U66" s="342"/>
    </row>
    <row r="67" spans="1:21" s="139" customFormat="1" ht="15.75" customHeight="1" x14ac:dyDescent="0.2">
      <c r="R67" s="342"/>
      <c r="S67" s="342"/>
      <c r="T67" s="342"/>
      <c r="U67" s="342"/>
    </row>
    <row r="68" spans="1:21" s="139" customFormat="1" ht="15.75" customHeight="1" x14ac:dyDescent="0.2">
      <c r="B68" s="968" t="s">
        <v>281</v>
      </c>
      <c r="C68" s="968"/>
      <c r="D68" s="1262"/>
      <c r="E68" s="1262"/>
      <c r="F68" s="1263"/>
      <c r="G68" s="1263"/>
      <c r="H68" s="968"/>
      <c r="I68" s="1264" t="s">
        <v>297</v>
      </c>
      <c r="J68" s="1266"/>
      <c r="K68" s="1266"/>
      <c r="R68" s="342"/>
      <c r="S68" s="342"/>
      <c r="T68" s="342"/>
      <c r="U68" s="342"/>
    </row>
    <row r="69" spans="1:21" s="139" customFormat="1" ht="15.75" customHeight="1" x14ac:dyDescent="0.25">
      <c r="A69" s="644"/>
      <c r="B69" s="809"/>
      <c r="C69" s="1269" t="s">
        <v>110</v>
      </c>
      <c r="D69" s="1269"/>
      <c r="E69" s="1269"/>
      <c r="F69" s="1269"/>
      <c r="G69" s="1269"/>
      <c r="H69" s="1269"/>
      <c r="I69" s="1269"/>
      <c r="J69" s="1269"/>
      <c r="K69" s="1269"/>
      <c r="L69" s="810"/>
      <c r="M69" s="810"/>
      <c r="R69" s="342"/>
      <c r="S69" s="342"/>
      <c r="T69" s="342"/>
      <c r="U69" s="342"/>
    </row>
    <row r="70" spans="1:21" ht="15" customHeight="1" x14ac:dyDescent="0.2"/>
    <row r="79" spans="1:21" ht="15.75" customHeight="1" x14ac:dyDescent="0.2"/>
    <row r="81" spans="1:21" ht="15" x14ac:dyDescent="0.2">
      <c r="A81" s="193"/>
      <c r="C81" s="193"/>
      <c r="D81" s="193"/>
      <c r="E81" s="193"/>
      <c r="F81" s="193"/>
      <c r="G81" s="193"/>
      <c r="H81" s="193"/>
      <c r="R81" s="193"/>
      <c r="S81" s="193"/>
      <c r="T81" s="193"/>
      <c r="U81" s="193"/>
    </row>
    <row r="82" spans="1:21" ht="15" x14ac:dyDescent="0.2">
      <c r="A82" s="193"/>
      <c r="C82" s="193"/>
      <c r="D82" s="193"/>
      <c r="E82" s="193"/>
      <c r="F82" s="193"/>
      <c r="G82" s="193"/>
      <c r="H82" s="193"/>
      <c r="R82" s="193"/>
      <c r="S82" s="193"/>
      <c r="T82" s="193"/>
      <c r="U82" s="193"/>
    </row>
    <row r="83" spans="1:21" ht="15" x14ac:dyDescent="0.2">
      <c r="A83" s="193"/>
      <c r="C83" s="193"/>
      <c r="D83" s="193"/>
      <c r="E83" s="193"/>
      <c r="F83" s="193"/>
      <c r="G83" s="193"/>
      <c r="H83" s="193"/>
      <c r="R83" s="193"/>
      <c r="S83" s="193"/>
      <c r="T83" s="193"/>
      <c r="U83" s="193"/>
    </row>
    <row r="84" spans="1:21" ht="15" x14ac:dyDescent="0.2">
      <c r="A84" s="193"/>
      <c r="C84" s="193"/>
      <c r="D84" s="193"/>
      <c r="E84" s="193"/>
      <c r="F84" s="193"/>
      <c r="G84" s="193"/>
      <c r="H84" s="193"/>
      <c r="R84" s="193"/>
      <c r="S84" s="193"/>
      <c r="T84" s="193"/>
      <c r="U84" s="193"/>
    </row>
    <row r="85" spans="1:21" ht="15" x14ac:dyDescent="0.2">
      <c r="A85" s="193"/>
      <c r="C85" s="193"/>
      <c r="D85" s="193"/>
      <c r="E85" s="193"/>
      <c r="F85" s="193"/>
      <c r="G85" s="193"/>
      <c r="H85" s="193"/>
      <c r="R85" s="193"/>
      <c r="S85" s="193"/>
      <c r="T85" s="193"/>
      <c r="U85" s="193"/>
    </row>
    <row r="86" spans="1:21" ht="15" x14ac:dyDescent="0.2">
      <c r="A86" s="193"/>
      <c r="C86" s="193"/>
      <c r="D86" s="193"/>
      <c r="E86" s="193"/>
      <c r="F86" s="193"/>
      <c r="G86" s="193"/>
      <c r="H86" s="193"/>
      <c r="R86" s="193"/>
      <c r="S86" s="193"/>
      <c r="T86" s="193"/>
      <c r="U86" s="193"/>
    </row>
    <row r="87" spans="1:21" ht="15" x14ac:dyDescent="0.2">
      <c r="A87" s="193"/>
      <c r="C87" s="193"/>
      <c r="D87" s="193"/>
      <c r="E87" s="193"/>
      <c r="F87" s="193"/>
      <c r="G87" s="193"/>
      <c r="H87" s="193"/>
      <c r="R87" s="193"/>
      <c r="S87" s="193"/>
      <c r="T87" s="193"/>
      <c r="U87" s="193"/>
    </row>
    <row r="88" spans="1:21" ht="15" x14ac:dyDescent="0.2">
      <c r="A88" s="193"/>
      <c r="C88" s="193"/>
      <c r="D88" s="193"/>
      <c r="E88" s="193"/>
      <c r="F88" s="193"/>
      <c r="G88" s="193"/>
      <c r="H88" s="193"/>
      <c r="R88" s="193"/>
      <c r="S88" s="193"/>
      <c r="T88" s="193"/>
      <c r="U88" s="193"/>
    </row>
    <row r="89" spans="1:21" ht="15" x14ac:dyDescent="0.2">
      <c r="A89" s="193"/>
      <c r="C89" s="193"/>
      <c r="D89" s="193"/>
      <c r="E89" s="193"/>
      <c r="F89" s="193"/>
      <c r="G89" s="193"/>
      <c r="H89" s="193"/>
      <c r="R89" s="193"/>
      <c r="S89" s="193"/>
      <c r="T89" s="193"/>
      <c r="U89" s="193"/>
    </row>
    <row r="90" spans="1:21" ht="15" x14ac:dyDescent="0.2">
      <c r="A90" s="193"/>
      <c r="C90" s="193"/>
      <c r="D90" s="193"/>
      <c r="E90" s="193"/>
      <c r="F90" s="193"/>
      <c r="G90" s="193"/>
      <c r="H90" s="193"/>
      <c r="R90" s="193"/>
      <c r="S90" s="193"/>
      <c r="T90" s="193"/>
      <c r="U90" s="193"/>
    </row>
    <row r="91" spans="1:21" ht="15" x14ac:dyDescent="0.2">
      <c r="A91" s="193"/>
      <c r="C91" s="193"/>
      <c r="D91" s="193"/>
      <c r="E91" s="193"/>
      <c r="F91" s="193"/>
      <c r="G91" s="193"/>
      <c r="H91" s="193"/>
      <c r="R91" s="193"/>
      <c r="S91" s="193"/>
      <c r="T91" s="193"/>
      <c r="U91" s="193"/>
    </row>
    <row r="92" spans="1:21" ht="15" x14ac:dyDescent="0.2">
      <c r="A92" s="193"/>
      <c r="C92" s="193"/>
      <c r="D92" s="193"/>
      <c r="E92" s="193"/>
      <c r="F92" s="193"/>
      <c r="G92" s="193"/>
      <c r="H92" s="193"/>
      <c r="R92" s="193"/>
      <c r="S92" s="193"/>
      <c r="T92" s="193"/>
      <c r="U92" s="193"/>
    </row>
    <row r="93" spans="1:21" ht="15" x14ac:dyDescent="0.2">
      <c r="A93" s="193"/>
      <c r="C93" s="193"/>
      <c r="D93" s="193"/>
      <c r="E93" s="193"/>
      <c r="F93" s="193"/>
      <c r="G93" s="193"/>
      <c r="H93" s="193"/>
      <c r="R93" s="193"/>
      <c r="S93" s="193"/>
      <c r="T93" s="193"/>
      <c r="U93" s="193"/>
    </row>
    <row r="94" spans="1:21" ht="15" x14ac:dyDescent="0.2">
      <c r="A94" s="193"/>
      <c r="C94" s="193"/>
      <c r="D94" s="193"/>
      <c r="E94" s="193"/>
      <c r="F94" s="193"/>
      <c r="G94" s="193"/>
      <c r="H94" s="193"/>
      <c r="R94" s="193"/>
      <c r="S94" s="193"/>
      <c r="T94" s="193"/>
      <c r="U94" s="193"/>
    </row>
    <row r="95" spans="1:21" ht="15" x14ac:dyDescent="0.2">
      <c r="A95" s="193"/>
      <c r="C95" s="193"/>
      <c r="D95" s="193"/>
      <c r="E95" s="193"/>
      <c r="F95" s="193"/>
      <c r="G95" s="193"/>
      <c r="H95" s="193"/>
      <c r="R95" s="193"/>
      <c r="S95" s="193"/>
      <c r="T95" s="193"/>
      <c r="U95" s="193"/>
    </row>
    <row r="96" spans="1:21" ht="15" x14ac:dyDescent="0.2">
      <c r="A96" s="193"/>
      <c r="C96" s="193"/>
      <c r="D96" s="193"/>
      <c r="E96" s="193"/>
      <c r="F96" s="193"/>
      <c r="G96" s="193"/>
      <c r="H96" s="193"/>
      <c r="R96" s="193"/>
      <c r="S96" s="193"/>
      <c r="T96" s="193"/>
      <c r="U96" s="193"/>
    </row>
    <row r="97" spans="1:21" ht="15" x14ac:dyDescent="0.2">
      <c r="A97" s="193"/>
      <c r="C97" s="193"/>
      <c r="D97" s="193"/>
      <c r="E97" s="193"/>
      <c r="F97" s="193"/>
      <c r="G97" s="193"/>
      <c r="H97" s="193"/>
      <c r="R97" s="193"/>
      <c r="S97" s="193"/>
      <c r="T97" s="193"/>
      <c r="U97" s="193"/>
    </row>
    <row r="98" spans="1:21" ht="15" x14ac:dyDescent="0.2">
      <c r="A98" s="193"/>
      <c r="C98" s="193"/>
      <c r="D98" s="193"/>
      <c r="E98" s="193"/>
      <c r="F98" s="193"/>
      <c r="G98" s="193"/>
      <c r="H98" s="193"/>
      <c r="R98" s="193"/>
      <c r="S98" s="193"/>
      <c r="T98" s="193"/>
      <c r="U98" s="193"/>
    </row>
    <row r="99" spans="1:21" ht="15" x14ac:dyDescent="0.2">
      <c r="A99" s="193"/>
      <c r="C99" s="193"/>
      <c r="D99" s="193"/>
      <c r="E99" s="193"/>
      <c r="F99" s="193"/>
      <c r="G99" s="193"/>
      <c r="H99" s="193"/>
      <c r="R99" s="193"/>
      <c r="S99" s="193"/>
      <c r="T99" s="193"/>
      <c r="U99" s="193"/>
    </row>
    <row r="100" spans="1:21" ht="15" x14ac:dyDescent="0.2">
      <c r="A100" s="193"/>
      <c r="C100" s="193"/>
      <c r="D100" s="193"/>
      <c r="E100" s="193"/>
      <c r="F100" s="193"/>
      <c r="G100" s="193"/>
      <c r="H100" s="193"/>
      <c r="R100" s="193"/>
      <c r="S100" s="193"/>
      <c r="T100" s="193"/>
      <c r="U100" s="193"/>
    </row>
    <row r="101" spans="1:21" ht="15" x14ac:dyDescent="0.2">
      <c r="A101" s="193"/>
      <c r="C101" s="193"/>
      <c r="D101" s="193"/>
      <c r="E101" s="193"/>
      <c r="F101" s="193"/>
      <c r="G101" s="193"/>
      <c r="H101" s="193"/>
      <c r="R101" s="193"/>
      <c r="S101" s="193"/>
      <c r="T101" s="193"/>
      <c r="U101" s="193"/>
    </row>
    <row r="102" spans="1:21" ht="15" x14ac:dyDescent="0.2">
      <c r="A102" s="193"/>
      <c r="C102" s="193"/>
      <c r="D102" s="193"/>
      <c r="E102" s="193"/>
      <c r="F102" s="193"/>
      <c r="G102" s="193"/>
      <c r="H102" s="193"/>
      <c r="R102" s="193"/>
      <c r="S102" s="193"/>
      <c r="T102" s="193"/>
      <c r="U102" s="193"/>
    </row>
    <row r="103" spans="1:21" ht="15" x14ac:dyDescent="0.2">
      <c r="A103" s="193"/>
      <c r="C103" s="193"/>
      <c r="D103" s="193"/>
      <c r="E103" s="193"/>
      <c r="F103" s="193"/>
      <c r="G103" s="193"/>
      <c r="H103" s="193"/>
      <c r="R103" s="193"/>
      <c r="S103" s="193"/>
      <c r="T103" s="193"/>
      <c r="U103" s="193"/>
    </row>
    <row r="104" spans="1:21" ht="15" x14ac:dyDescent="0.2">
      <c r="A104" s="193"/>
      <c r="C104" s="193"/>
      <c r="D104" s="193"/>
      <c r="E104" s="193"/>
      <c r="F104" s="193"/>
      <c r="G104" s="193"/>
      <c r="H104" s="193"/>
      <c r="R104" s="193"/>
      <c r="S104" s="193"/>
      <c r="T104" s="193"/>
      <c r="U104" s="193"/>
    </row>
    <row r="105" spans="1:21" ht="15" x14ac:dyDescent="0.2">
      <c r="A105" s="193"/>
      <c r="C105" s="193"/>
      <c r="D105" s="193"/>
      <c r="E105" s="193"/>
      <c r="F105" s="193"/>
      <c r="G105" s="193"/>
      <c r="H105" s="193"/>
      <c r="R105" s="193"/>
      <c r="S105" s="193"/>
      <c r="T105" s="193"/>
      <c r="U105" s="193"/>
    </row>
    <row r="106" spans="1:21" ht="15" x14ac:dyDescent="0.2">
      <c r="A106" s="193"/>
      <c r="C106" s="193"/>
      <c r="D106" s="193"/>
      <c r="E106" s="193"/>
      <c r="F106" s="193"/>
      <c r="G106" s="193"/>
      <c r="H106" s="193"/>
      <c r="R106" s="193"/>
      <c r="S106" s="193"/>
      <c r="T106" s="193"/>
      <c r="U106" s="193"/>
    </row>
    <row r="107" spans="1:21" ht="15" x14ac:dyDescent="0.2">
      <c r="A107" s="193"/>
      <c r="C107" s="193"/>
      <c r="D107" s="193"/>
      <c r="E107" s="193"/>
      <c r="F107" s="193"/>
      <c r="G107" s="193"/>
      <c r="H107" s="193"/>
      <c r="R107" s="193"/>
      <c r="S107" s="193"/>
      <c r="T107" s="193"/>
      <c r="U107" s="193"/>
    </row>
    <row r="108" spans="1:21" ht="15" x14ac:dyDescent="0.2">
      <c r="A108" s="193"/>
      <c r="C108" s="193"/>
      <c r="D108" s="193"/>
      <c r="E108" s="193"/>
      <c r="F108" s="193"/>
      <c r="G108" s="193"/>
      <c r="H108" s="193"/>
      <c r="R108" s="193"/>
      <c r="S108" s="193"/>
      <c r="T108" s="193"/>
      <c r="U108" s="193"/>
    </row>
    <row r="109" spans="1:21" ht="15" x14ac:dyDescent="0.2">
      <c r="A109" s="193"/>
      <c r="C109" s="193"/>
      <c r="D109" s="193"/>
      <c r="E109" s="193"/>
      <c r="F109" s="193"/>
      <c r="G109" s="193"/>
      <c r="H109" s="193"/>
      <c r="R109" s="193"/>
      <c r="S109" s="193"/>
      <c r="T109" s="193"/>
      <c r="U109" s="193"/>
    </row>
    <row r="110" spans="1:21" ht="15" x14ac:dyDescent="0.2">
      <c r="A110" s="193"/>
      <c r="C110" s="193"/>
      <c r="D110" s="193"/>
      <c r="E110" s="193"/>
      <c r="F110" s="193"/>
      <c r="G110" s="193"/>
      <c r="H110" s="193"/>
      <c r="R110" s="193"/>
      <c r="S110" s="193"/>
      <c r="T110" s="193"/>
      <c r="U110" s="193"/>
    </row>
    <row r="111" spans="1:21" ht="15" x14ac:dyDescent="0.2">
      <c r="A111" s="193"/>
      <c r="C111" s="193"/>
      <c r="D111" s="193"/>
      <c r="E111" s="193"/>
      <c r="F111" s="193"/>
      <c r="G111" s="193"/>
      <c r="H111" s="193"/>
      <c r="R111" s="193"/>
      <c r="S111" s="193"/>
      <c r="T111" s="193"/>
      <c r="U111" s="193"/>
    </row>
    <row r="112" spans="1:21" ht="15" x14ac:dyDescent="0.2">
      <c r="A112" s="193"/>
      <c r="C112" s="193"/>
      <c r="D112" s="193"/>
      <c r="E112" s="193"/>
      <c r="F112" s="193"/>
      <c r="G112" s="193"/>
      <c r="H112" s="193"/>
      <c r="R112" s="193"/>
      <c r="S112" s="193"/>
      <c r="T112" s="193"/>
      <c r="U112" s="193"/>
    </row>
    <row r="113" spans="1:21" ht="15" x14ac:dyDescent="0.2">
      <c r="A113" s="193"/>
      <c r="C113" s="193"/>
      <c r="D113" s="193"/>
      <c r="E113" s="193"/>
      <c r="F113" s="193"/>
      <c r="G113" s="193"/>
      <c r="H113" s="193"/>
      <c r="R113" s="193"/>
      <c r="S113" s="193"/>
      <c r="T113" s="193"/>
      <c r="U113" s="193"/>
    </row>
    <row r="114" spans="1:21" ht="15" x14ac:dyDescent="0.2">
      <c r="A114" s="193"/>
      <c r="C114" s="193"/>
      <c r="D114" s="193"/>
      <c r="E114" s="193"/>
      <c r="F114" s="193"/>
      <c r="G114" s="193"/>
      <c r="H114" s="193"/>
      <c r="R114" s="193"/>
      <c r="S114" s="193"/>
      <c r="T114" s="193"/>
      <c r="U114" s="193"/>
    </row>
    <row r="115" spans="1:21" ht="15" x14ac:dyDescent="0.2">
      <c r="A115" s="193"/>
      <c r="C115" s="193"/>
      <c r="D115" s="193"/>
      <c r="E115" s="193"/>
      <c r="F115" s="193"/>
      <c r="G115" s="193"/>
      <c r="H115" s="193"/>
      <c r="R115" s="193"/>
      <c r="S115" s="193"/>
      <c r="T115" s="193"/>
      <c r="U115" s="193"/>
    </row>
    <row r="116" spans="1:21" ht="15" x14ac:dyDescent="0.2">
      <c r="A116" s="193"/>
      <c r="C116" s="193"/>
      <c r="D116" s="193"/>
      <c r="E116" s="193"/>
      <c r="F116" s="193"/>
      <c r="G116" s="193"/>
      <c r="H116" s="193"/>
      <c r="R116" s="193"/>
      <c r="S116" s="193"/>
      <c r="T116" s="193"/>
      <c r="U116" s="193"/>
    </row>
    <row r="117" spans="1:21" ht="15" x14ac:dyDescent="0.2">
      <c r="A117" s="193"/>
      <c r="C117" s="193"/>
      <c r="D117" s="193"/>
      <c r="E117" s="193"/>
      <c r="F117" s="193"/>
      <c r="G117" s="193"/>
      <c r="H117" s="193"/>
      <c r="R117" s="193"/>
      <c r="S117" s="193"/>
      <c r="T117" s="193"/>
      <c r="U117" s="193"/>
    </row>
    <row r="118" spans="1:21" ht="15" x14ac:dyDescent="0.2">
      <c r="A118" s="193"/>
      <c r="C118" s="193"/>
      <c r="D118" s="193"/>
      <c r="E118" s="193"/>
      <c r="F118" s="193"/>
      <c r="G118" s="193"/>
      <c r="H118" s="193"/>
      <c r="R118" s="193"/>
      <c r="S118" s="193"/>
      <c r="T118" s="193"/>
      <c r="U118" s="193"/>
    </row>
    <row r="119" spans="1:21" ht="15" x14ac:dyDescent="0.2">
      <c r="A119" s="193"/>
      <c r="C119" s="193"/>
      <c r="D119" s="193"/>
      <c r="E119" s="193"/>
      <c r="F119" s="193"/>
      <c r="G119" s="193"/>
      <c r="H119" s="193"/>
      <c r="R119" s="193"/>
      <c r="S119" s="193"/>
      <c r="T119" s="193"/>
      <c r="U119" s="193"/>
    </row>
    <row r="120" spans="1:21" ht="15" x14ac:dyDescent="0.2">
      <c r="A120" s="193"/>
      <c r="C120" s="193"/>
      <c r="D120" s="193"/>
      <c r="E120" s="193"/>
      <c r="F120" s="193"/>
      <c r="G120" s="193"/>
      <c r="H120" s="193"/>
      <c r="R120" s="193"/>
      <c r="S120" s="193"/>
      <c r="T120" s="193"/>
      <c r="U120" s="193"/>
    </row>
    <row r="121" spans="1:21" ht="15" x14ac:dyDescent="0.2">
      <c r="A121" s="193"/>
      <c r="C121" s="193"/>
      <c r="D121" s="193"/>
      <c r="E121" s="193"/>
      <c r="F121" s="193"/>
      <c r="G121" s="193"/>
      <c r="H121" s="193"/>
      <c r="R121" s="193"/>
      <c r="S121" s="193"/>
      <c r="T121" s="193"/>
      <c r="U121" s="193"/>
    </row>
    <row r="122" spans="1:21" ht="15" x14ac:dyDescent="0.2">
      <c r="A122" s="193"/>
      <c r="C122" s="193"/>
      <c r="D122" s="193"/>
      <c r="E122" s="193"/>
      <c r="F122" s="193"/>
      <c r="G122" s="193"/>
      <c r="H122" s="193"/>
      <c r="R122" s="193"/>
      <c r="S122" s="193"/>
      <c r="T122" s="193"/>
      <c r="U122" s="193"/>
    </row>
    <row r="123" spans="1:21" ht="15" x14ac:dyDescent="0.2">
      <c r="A123" s="193"/>
      <c r="C123" s="193"/>
      <c r="D123" s="193"/>
      <c r="E123" s="193"/>
      <c r="F123" s="193"/>
      <c r="G123" s="193"/>
      <c r="H123" s="193"/>
      <c r="R123" s="193"/>
      <c r="S123" s="193"/>
      <c r="T123" s="193"/>
      <c r="U123" s="193"/>
    </row>
    <row r="124" spans="1:21" ht="15" x14ac:dyDescent="0.2">
      <c r="A124" s="193"/>
      <c r="C124" s="193"/>
      <c r="D124" s="193"/>
      <c r="E124" s="193"/>
      <c r="F124" s="193"/>
      <c r="G124" s="193"/>
      <c r="H124" s="193"/>
      <c r="R124" s="193"/>
      <c r="S124" s="193"/>
      <c r="T124" s="193"/>
      <c r="U124" s="193"/>
    </row>
    <row r="125" spans="1:21" ht="15" x14ac:dyDescent="0.2">
      <c r="A125" s="193"/>
      <c r="C125" s="193"/>
      <c r="D125" s="193"/>
      <c r="E125" s="193"/>
      <c r="F125" s="193"/>
      <c r="G125" s="193"/>
      <c r="H125" s="193"/>
      <c r="R125" s="193"/>
      <c r="S125" s="193"/>
      <c r="T125" s="193"/>
      <c r="U125" s="193"/>
    </row>
    <row r="126" spans="1:21" ht="15" x14ac:dyDescent="0.2">
      <c r="A126" s="193"/>
      <c r="C126" s="193"/>
      <c r="D126" s="193"/>
      <c r="E126" s="193"/>
      <c r="F126" s="193"/>
      <c r="G126" s="193"/>
      <c r="H126" s="193"/>
      <c r="R126" s="193"/>
      <c r="S126" s="193"/>
      <c r="T126" s="193"/>
      <c r="U126" s="193"/>
    </row>
    <row r="127" spans="1:21" ht="15" x14ac:dyDescent="0.2">
      <c r="A127" s="193"/>
      <c r="C127" s="193"/>
      <c r="D127" s="193"/>
      <c r="E127" s="193"/>
      <c r="F127" s="193"/>
      <c r="G127" s="193"/>
      <c r="H127" s="193"/>
      <c r="R127" s="193"/>
      <c r="S127" s="193"/>
      <c r="T127" s="193"/>
      <c r="U127" s="193"/>
    </row>
    <row r="128" spans="1:21" ht="15" x14ac:dyDescent="0.2">
      <c r="A128" s="193"/>
      <c r="C128" s="193"/>
      <c r="D128" s="193"/>
      <c r="E128" s="193"/>
      <c r="F128" s="193"/>
      <c r="G128" s="193"/>
      <c r="H128" s="193"/>
      <c r="R128" s="193"/>
      <c r="S128" s="193"/>
      <c r="T128" s="193"/>
      <c r="U128" s="193"/>
    </row>
    <row r="129" spans="1:21" ht="15" x14ac:dyDescent="0.2">
      <c r="A129" s="193"/>
      <c r="C129" s="193"/>
      <c r="D129" s="193"/>
      <c r="E129" s="193"/>
      <c r="F129" s="193"/>
      <c r="G129" s="193"/>
      <c r="H129" s="193"/>
      <c r="R129" s="193"/>
      <c r="S129" s="193"/>
      <c r="T129" s="193"/>
      <c r="U129" s="193"/>
    </row>
    <row r="130" spans="1:21" ht="15" x14ac:dyDescent="0.2">
      <c r="A130" s="193"/>
      <c r="C130" s="193"/>
      <c r="D130" s="193"/>
      <c r="E130" s="193"/>
      <c r="F130" s="193"/>
      <c r="G130" s="193"/>
      <c r="H130" s="193"/>
      <c r="R130" s="193"/>
      <c r="S130" s="193"/>
      <c r="T130" s="193"/>
      <c r="U130" s="193"/>
    </row>
    <row r="131" spans="1:21" ht="15" x14ac:dyDescent="0.2">
      <c r="A131" s="193"/>
      <c r="C131" s="193"/>
      <c r="D131" s="193"/>
      <c r="E131" s="193"/>
      <c r="F131" s="193"/>
      <c r="G131" s="193"/>
      <c r="H131" s="193"/>
      <c r="R131" s="193"/>
      <c r="S131" s="193"/>
      <c r="T131" s="193"/>
      <c r="U131" s="193"/>
    </row>
    <row r="132" spans="1:21" ht="15" x14ac:dyDescent="0.2">
      <c r="A132" s="193"/>
      <c r="C132" s="193"/>
      <c r="D132" s="193"/>
      <c r="E132" s="193"/>
      <c r="F132" s="193"/>
      <c r="G132" s="193"/>
      <c r="H132" s="193"/>
      <c r="R132" s="193"/>
      <c r="S132" s="193"/>
      <c r="T132" s="193"/>
      <c r="U132" s="193"/>
    </row>
    <row r="133" spans="1:21" ht="15" x14ac:dyDescent="0.2">
      <c r="A133" s="193"/>
      <c r="C133" s="193"/>
      <c r="D133" s="193"/>
      <c r="E133" s="193"/>
      <c r="F133" s="193"/>
      <c r="G133" s="193"/>
      <c r="H133" s="193"/>
      <c r="R133" s="193"/>
      <c r="S133" s="193"/>
      <c r="T133" s="193"/>
      <c r="U133" s="193"/>
    </row>
    <row r="134" spans="1:21" ht="15" x14ac:dyDescent="0.2">
      <c r="A134" s="193"/>
      <c r="C134" s="193"/>
      <c r="D134" s="193"/>
      <c r="E134" s="193"/>
      <c r="F134" s="193"/>
      <c r="G134" s="193"/>
      <c r="H134" s="193"/>
      <c r="R134" s="193"/>
      <c r="S134" s="193"/>
      <c r="T134" s="193"/>
      <c r="U134" s="193"/>
    </row>
    <row r="135" spans="1:21" ht="15" x14ac:dyDescent="0.2">
      <c r="A135" s="193"/>
      <c r="C135" s="193"/>
      <c r="D135" s="193"/>
      <c r="E135" s="193"/>
      <c r="F135" s="193"/>
      <c r="G135" s="193"/>
      <c r="H135" s="193"/>
      <c r="R135" s="193"/>
      <c r="S135" s="193"/>
      <c r="T135" s="193"/>
      <c r="U135" s="193"/>
    </row>
    <row r="136" spans="1:21" ht="15" x14ac:dyDescent="0.2">
      <c r="A136" s="193"/>
      <c r="C136" s="193"/>
      <c r="D136" s="193"/>
      <c r="E136" s="193"/>
      <c r="F136" s="193"/>
      <c r="G136" s="193"/>
      <c r="H136" s="193"/>
      <c r="R136" s="193"/>
      <c r="S136" s="193"/>
      <c r="T136" s="193"/>
      <c r="U136" s="193"/>
    </row>
    <row r="137" spans="1:21" ht="15" x14ac:dyDescent="0.2">
      <c r="A137" s="193"/>
      <c r="C137" s="193"/>
      <c r="D137" s="193"/>
      <c r="E137" s="193"/>
      <c r="F137" s="193"/>
      <c r="G137" s="193"/>
      <c r="H137" s="193"/>
      <c r="R137" s="193"/>
      <c r="S137" s="193"/>
      <c r="T137" s="193"/>
      <c r="U137" s="193"/>
    </row>
    <row r="138" spans="1:21" ht="15" x14ac:dyDescent="0.2">
      <c r="A138" s="193"/>
      <c r="C138" s="193"/>
      <c r="D138" s="193"/>
      <c r="E138" s="193"/>
      <c r="F138" s="193"/>
      <c r="G138" s="193"/>
      <c r="H138" s="193"/>
      <c r="R138" s="193"/>
      <c r="S138" s="193"/>
      <c r="T138" s="193"/>
      <c r="U138" s="193"/>
    </row>
    <row r="139" spans="1:21" ht="15" x14ac:dyDescent="0.2">
      <c r="A139" s="193"/>
      <c r="C139" s="193"/>
      <c r="D139" s="193"/>
      <c r="E139" s="193"/>
      <c r="F139" s="193"/>
      <c r="G139" s="193"/>
      <c r="H139" s="193"/>
      <c r="R139" s="193"/>
      <c r="S139" s="193"/>
      <c r="T139" s="193"/>
      <c r="U139" s="193"/>
    </row>
    <row r="140" spans="1:21" ht="15" x14ac:dyDescent="0.2">
      <c r="A140" s="193"/>
      <c r="C140" s="193"/>
      <c r="D140" s="193"/>
      <c r="E140" s="193"/>
      <c r="F140" s="193"/>
      <c r="G140" s="193"/>
      <c r="H140" s="193"/>
      <c r="R140" s="193"/>
      <c r="S140" s="193"/>
      <c r="T140" s="193"/>
      <c r="U140" s="193"/>
    </row>
    <row r="141" spans="1:21" ht="15" x14ac:dyDescent="0.2">
      <c r="A141" s="193"/>
      <c r="C141" s="193"/>
      <c r="D141" s="193"/>
      <c r="E141" s="193"/>
      <c r="F141" s="193"/>
      <c r="G141" s="193"/>
      <c r="H141" s="193"/>
      <c r="R141" s="193"/>
      <c r="S141" s="193"/>
      <c r="T141" s="193"/>
      <c r="U141" s="193"/>
    </row>
    <row r="142" spans="1:21" ht="15" x14ac:dyDescent="0.2">
      <c r="A142" s="193"/>
      <c r="C142" s="193"/>
      <c r="D142" s="193"/>
      <c r="E142" s="193"/>
      <c r="F142" s="193"/>
      <c r="G142" s="193"/>
      <c r="H142" s="193"/>
      <c r="R142" s="193"/>
      <c r="S142" s="193"/>
      <c r="T142" s="193"/>
      <c r="U142" s="193"/>
    </row>
    <row r="143" spans="1:21" ht="15" x14ac:dyDescent="0.2">
      <c r="A143" s="193"/>
      <c r="C143" s="193"/>
      <c r="D143" s="193"/>
      <c r="E143" s="193"/>
      <c r="F143" s="193"/>
      <c r="G143" s="193"/>
      <c r="H143" s="193"/>
      <c r="R143" s="193"/>
      <c r="S143" s="193"/>
      <c r="T143" s="193"/>
      <c r="U143" s="193"/>
    </row>
    <row r="144" spans="1:21" ht="15" x14ac:dyDescent="0.2">
      <c r="A144" s="193"/>
      <c r="C144" s="193"/>
      <c r="D144" s="193"/>
      <c r="E144" s="193"/>
      <c r="F144" s="193"/>
      <c r="G144" s="193"/>
      <c r="H144" s="193"/>
      <c r="R144" s="193"/>
      <c r="S144" s="193"/>
      <c r="T144" s="193"/>
      <c r="U144" s="193"/>
    </row>
    <row r="145" spans="1:21" ht="15" x14ac:dyDescent="0.2">
      <c r="A145" s="193"/>
      <c r="C145" s="193"/>
      <c r="D145" s="193"/>
      <c r="E145" s="193"/>
      <c r="F145" s="193"/>
      <c r="G145" s="193"/>
      <c r="H145" s="193"/>
      <c r="R145" s="193"/>
      <c r="S145" s="193"/>
      <c r="T145" s="193"/>
      <c r="U145" s="193"/>
    </row>
    <row r="146" spans="1:21" ht="15" x14ac:dyDescent="0.2">
      <c r="A146" s="193"/>
      <c r="C146" s="193"/>
      <c r="D146" s="193"/>
      <c r="E146" s="193"/>
      <c r="F146" s="193"/>
      <c r="G146" s="193"/>
      <c r="H146" s="193"/>
      <c r="R146" s="193"/>
      <c r="S146" s="193"/>
      <c r="T146" s="193"/>
      <c r="U146" s="193"/>
    </row>
    <row r="147" spans="1:21" ht="15" x14ac:dyDescent="0.2">
      <c r="A147" s="193"/>
      <c r="C147" s="193"/>
      <c r="D147" s="193"/>
      <c r="E147" s="193"/>
      <c r="F147" s="193"/>
      <c r="G147" s="193"/>
      <c r="H147" s="193"/>
      <c r="R147" s="193"/>
      <c r="S147" s="193"/>
      <c r="T147" s="193"/>
      <c r="U147" s="193"/>
    </row>
    <row r="148" spans="1:21" ht="15" x14ac:dyDescent="0.2">
      <c r="A148" s="193"/>
      <c r="C148" s="193"/>
      <c r="D148" s="193"/>
      <c r="E148" s="193"/>
      <c r="F148" s="193"/>
      <c r="G148" s="193"/>
      <c r="H148" s="193"/>
      <c r="R148" s="193"/>
      <c r="S148" s="193"/>
      <c r="T148" s="193"/>
      <c r="U148" s="193"/>
    </row>
    <row r="149" spans="1:21" ht="15" x14ac:dyDescent="0.2">
      <c r="A149" s="193"/>
      <c r="C149" s="193"/>
      <c r="D149" s="193"/>
      <c r="E149" s="193"/>
      <c r="F149" s="193"/>
      <c r="G149" s="193"/>
      <c r="H149" s="193"/>
      <c r="R149" s="193"/>
      <c r="S149" s="193"/>
      <c r="T149" s="193"/>
      <c r="U149" s="193"/>
    </row>
    <row r="150" spans="1:21" ht="15" x14ac:dyDescent="0.2">
      <c r="A150" s="193"/>
      <c r="C150" s="193"/>
      <c r="D150" s="193"/>
      <c r="E150" s="193"/>
      <c r="F150" s="193"/>
      <c r="G150" s="193"/>
      <c r="H150" s="193"/>
      <c r="R150" s="193"/>
      <c r="S150" s="193"/>
      <c r="T150" s="193"/>
      <c r="U150" s="193"/>
    </row>
    <row r="151" spans="1:21" ht="15" x14ac:dyDescent="0.2">
      <c r="A151" s="193"/>
      <c r="C151" s="193"/>
      <c r="D151" s="193"/>
      <c r="E151" s="193"/>
      <c r="F151" s="193"/>
      <c r="G151" s="193"/>
      <c r="H151" s="193"/>
      <c r="R151" s="193"/>
      <c r="S151" s="193"/>
      <c r="T151" s="193"/>
      <c r="U151" s="193"/>
    </row>
    <row r="152" spans="1:21" ht="15" x14ac:dyDescent="0.2">
      <c r="A152" s="193"/>
      <c r="C152" s="193"/>
      <c r="D152" s="193"/>
      <c r="E152" s="193"/>
      <c r="F152" s="193"/>
      <c r="G152" s="193"/>
      <c r="H152" s="193"/>
      <c r="R152" s="193"/>
      <c r="S152" s="193"/>
      <c r="T152" s="193"/>
      <c r="U152" s="193"/>
    </row>
    <row r="153" spans="1:21" ht="15" x14ac:dyDescent="0.2">
      <c r="A153" s="193"/>
      <c r="C153" s="193"/>
      <c r="D153" s="193"/>
      <c r="E153" s="193"/>
      <c r="F153" s="193"/>
      <c r="G153" s="193"/>
      <c r="H153" s="193"/>
      <c r="R153" s="193"/>
      <c r="S153" s="193"/>
      <c r="T153" s="193"/>
      <c r="U153" s="193"/>
    </row>
    <row r="154" spans="1:21" ht="15" x14ac:dyDescent="0.2">
      <c r="A154" s="193"/>
      <c r="C154" s="193"/>
      <c r="D154" s="193"/>
      <c r="E154" s="193"/>
      <c r="F154" s="193"/>
      <c r="G154" s="193"/>
      <c r="H154" s="193"/>
      <c r="R154" s="193"/>
      <c r="S154" s="193"/>
      <c r="T154" s="193"/>
      <c r="U154" s="193"/>
    </row>
    <row r="155" spans="1:21" ht="15" x14ac:dyDescent="0.2">
      <c r="A155" s="193"/>
      <c r="C155" s="193"/>
      <c r="D155" s="193"/>
      <c r="E155" s="193"/>
      <c r="F155" s="193"/>
      <c r="G155" s="193"/>
      <c r="H155" s="193"/>
      <c r="R155" s="193"/>
      <c r="S155" s="193"/>
      <c r="T155" s="193"/>
      <c r="U155" s="193"/>
    </row>
    <row r="156" spans="1:21" ht="15" x14ac:dyDescent="0.2">
      <c r="A156" s="193"/>
      <c r="C156" s="193"/>
      <c r="D156" s="193"/>
      <c r="E156" s="193"/>
      <c r="F156" s="193"/>
      <c r="G156" s="193"/>
      <c r="H156" s="193"/>
      <c r="R156" s="193"/>
      <c r="S156" s="193"/>
      <c r="T156" s="193"/>
      <c r="U156" s="193"/>
    </row>
    <row r="157" spans="1:21" ht="15" x14ac:dyDescent="0.2">
      <c r="A157" s="193"/>
      <c r="C157" s="193"/>
      <c r="D157" s="193"/>
      <c r="E157" s="193"/>
      <c r="F157" s="193"/>
      <c r="G157" s="193"/>
      <c r="H157" s="193"/>
      <c r="R157" s="193"/>
      <c r="S157" s="193"/>
      <c r="T157" s="193"/>
      <c r="U157" s="193"/>
    </row>
    <row r="158" spans="1:21" ht="15" x14ac:dyDescent="0.2">
      <c r="A158" s="193"/>
      <c r="C158" s="193"/>
      <c r="D158" s="193"/>
      <c r="E158" s="193"/>
      <c r="F158" s="193"/>
      <c r="G158" s="193"/>
      <c r="H158" s="193"/>
      <c r="R158" s="193"/>
      <c r="S158" s="193"/>
      <c r="T158" s="193"/>
      <c r="U158" s="193"/>
    </row>
    <row r="159" spans="1:21" ht="15" x14ac:dyDescent="0.2">
      <c r="A159" s="193"/>
      <c r="C159" s="193"/>
      <c r="D159" s="193"/>
      <c r="E159" s="193"/>
      <c r="F159" s="193"/>
      <c r="G159" s="193"/>
      <c r="H159" s="193"/>
      <c r="R159" s="193"/>
      <c r="S159" s="193"/>
      <c r="T159" s="193"/>
      <c r="U159" s="193"/>
    </row>
    <row r="160" spans="1:21" ht="15" x14ac:dyDescent="0.2">
      <c r="A160" s="193"/>
      <c r="C160" s="193"/>
      <c r="D160" s="193"/>
      <c r="E160" s="193"/>
      <c r="F160" s="193"/>
      <c r="G160" s="193"/>
      <c r="H160" s="193"/>
      <c r="R160" s="193"/>
      <c r="S160" s="193"/>
      <c r="T160" s="193"/>
      <c r="U160" s="193"/>
    </row>
    <row r="161" spans="1:21" ht="15" x14ac:dyDescent="0.2">
      <c r="A161" s="193"/>
      <c r="C161" s="193"/>
      <c r="D161" s="193"/>
      <c r="E161" s="193"/>
      <c r="F161" s="193"/>
      <c r="G161" s="193"/>
      <c r="H161" s="193"/>
      <c r="R161" s="193"/>
      <c r="S161" s="193"/>
      <c r="T161" s="193"/>
      <c r="U161" s="193"/>
    </row>
    <row r="162" spans="1:21" ht="15" x14ac:dyDescent="0.2">
      <c r="A162" s="193"/>
      <c r="C162" s="193"/>
      <c r="D162" s="193"/>
      <c r="E162" s="193"/>
      <c r="F162" s="193"/>
      <c r="G162" s="193"/>
      <c r="H162" s="193"/>
      <c r="R162" s="193"/>
      <c r="S162" s="193"/>
      <c r="T162" s="193"/>
      <c r="U162" s="193"/>
    </row>
    <row r="163" spans="1:21" ht="15" x14ac:dyDescent="0.2">
      <c r="A163" s="193"/>
      <c r="C163" s="193"/>
      <c r="D163" s="193"/>
      <c r="E163" s="193"/>
      <c r="F163" s="193"/>
      <c r="G163" s="193"/>
      <c r="H163" s="193"/>
      <c r="R163" s="193"/>
      <c r="S163" s="193"/>
      <c r="T163" s="193"/>
      <c r="U163" s="193"/>
    </row>
    <row r="164" spans="1:21" ht="15" x14ac:dyDescent="0.2">
      <c r="A164" s="193"/>
      <c r="C164" s="193"/>
      <c r="D164" s="193"/>
      <c r="E164" s="193"/>
      <c r="F164" s="193"/>
      <c r="G164" s="193"/>
      <c r="H164" s="193"/>
      <c r="R164" s="193"/>
      <c r="S164" s="193"/>
      <c r="T164" s="193"/>
      <c r="U164" s="193"/>
    </row>
    <row r="165" spans="1:21" ht="15" x14ac:dyDescent="0.2">
      <c r="A165" s="193"/>
      <c r="C165" s="193"/>
      <c r="D165" s="193"/>
      <c r="E165" s="193"/>
      <c r="F165" s="193"/>
      <c r="G165" s="193"/>
      <c r="H165" s="193"/>
      <c r="R165" s="193"/>
      <c r="S165" s="193"/>
      <c r="T165" s="193"/>
      <c r="U165" s="193"/>
    </row>
    <row r="166" spans="1:21" ht="15" x14ac:dyDescent="0.2">
      <c r="A166" s="193"/>
      <c r="C166" s="193"/>
      <c r="D166" s="193"/>
      <c r="E166" s="193"/>
      <c r="F166" s="193"/>
      <c r="G166" s="193"/>
      <c r="H166" s="193"/>
      <c r="R166" s="193"/>
      <c r="S166" s="193"/>
      <c r="T166" s="193"/>
      <c r="U166" s="193"/>
    </row>
    <row r="167" spans="1:21" ht="15" x14ac:dyDescent="0.2">
      <c r="A167" s="193"/>
      <c r="C167" s="193"/>
      <c r="D167" s="193"/>
      <c r="E167" s="193"/>
      <c r="F167" s="193"/>
      <c r="G167" s="193"/>
      <c r="H167" s="193"/>
      <c r="R167" s="193"/>
      <c r="S167" s="193"/>
      <c r="T167" s="193"/>
      <c r="U167" s="193"/>
    </row>
    <row r="168" spans="1:21" ht="15" x14ac:dyDescent="0.2">
      <c r="A168" s="193"/>
      <c r="C168" s="193"/>
      <c r="D168" s="193"/>
      <c r="E168" s="193"/>
      <c r="F168" s="193"/>
      <c r="G168" s="193"/>
      <c r="H168" s="193"/>
      <c r="R168" s="193"/>
      <c r="S168" s="193"/>
      <c r="T168" s="193"/>
      <c r="U168" s="193"/>
    </row>
    <row r="169" spans="1:21" ht="15" x14ac:dyDescent="0.2">
      <c r="A169" s="193"/>
      <c r="C169" s="193"/>
      <c r="D169" s="193"/>
      <c r="E169" s="193"/>
      <c r="F169" s="193"/>
      <c r="G169" s="193"/>
      <c r="H169" s="193"/>
      <c r="R169" s="193"/>
      <c r="S169" s="193"/>
      <c r="T169" s="193"/>
      <c r="U169" s="193"/>
    </row>
    <row r="170" spans="1:21" ht="15" x14ac:dyDescent="0.2">
      <c r="A170" s="193"/>
      <c r="C170" s="193"/>
      <c r="D170" s="193"/>
      <c r="E170" s="193"/>
      <c r="F170" s="193"/>
      <c r="G170" s="193"/>
      <c r="H170" s="193"/>
      <c r="R170" s="193"/>
      <c r="S170" s="193"/>
      <c r="T170" s="193"/>
      <c r="U170" s="193"/>
    </row>
    <row r="171" spans="1:21" ht="15" x14ac:dyDescent="0.2">
      <c r="A171" s="193"/>
      <c r="C171" s="193"/>
      <c r="D171" s="193"/>
      <c r="E171" s="193"/>
      <c r="F171" s="193"/>
      <c r="G171" s="193"/>
      <c r="H171" s="193"/>
      <c r="R171" s="193"/>
      <c r="S171" s="193"/>
      <c r="T171" s="193"/>
      <c r="U171" s="193"/>
    </row>
    <row r="172" spans="1:21" ht="15" x14ac:dyDescent="0.2">
      <c r="A172" s="193"/>
      <c r="C172" s="193"/>
      <c r="D172" s="193"/>
      <c r="E172" s="193"/>
      <c r="F172" s="193"/>
      <c r="G172" s="193"/>
      <c r="H172" s="193"/>
      <c r="R172" s="193"/>
      <c r="S172" s="193"/>
      <c r="T172" s="193"/>
      <c r="U172" s="193"/>
    </row>
    <row r="173" spans="1:21" ht="15" x14ac:dyDescent="0.2">
      <c r="A173" s="193"/>
      <c r="C173" s="193"/>
      <c r="D173" s="193"/>
      <c r="E173" s="193"/>
      <c r="F173" s="193"/>
      <c r="G173" s="193"/>
      <c r="H173" s="193"/>
      <c r="R173" s="193"/>
      <c r="S173" s="193"/>
      <c r="T173" s="193"/>
      <c r="U173" s="193"/>
    </row>
    <row r="174" spans="1:21" ht="15" x14ac:dyDescent="0.2">
      <c r="A174" s="193"/>
      <c r="C174" s="193"/>
      <c r="D174" s="193"/>
      <c r="E174" s="193"/>
      <c r="F174" s="193"/>
      <c r="G174" s="193"/>
      <c r="H174" s="193"/>
      <c r="R174" s="193"/>
      <c r="S174" s="193"/>
      <c r="T174" s="193"/>
      <c r="U174" s="193"/>
    </row>
    <row r="175" spans="1:21" ht="15" x14ac:dyDescent="0.2">
      <c r="A175" s="193"/>
      <c r="C175" s="193"/>
      <c r="D175" s="193"/>
      <c r="E175" s="193"/>
      <c r="F175" s="193"/>
      <c r="G175" s="193"/>
      <c r="H175" s="193"/>
      <c r="R175" s="193"/>
      <c r="S175" s="193"/>
      <c r="T175" s="193"/>
      <c r="U175" s="193"/>
    </row>
    <row r="176" spans="1:21" ht="15" x14ac:dyDescent="0.2">
      <c r="A176" s="193"/>
      <c r="C176" s="193"/>
      <c r="D176" s="193"/>
      <c r="E176" s="193"/>
      <c r="F176" s="193"/>
      <c r="G176" s="193"/>
      <c r="H176" s="193"/>
      <c r="R176" s="193"/>
      <c r="S176" s="193"/>
      <c r="T176" s="193"/>
      <c r="U176" s="193"/>
    </row>
    <row r="177" spans="1:21" ht="15" x14ac:dyDescent="0.2">
      <c r="A177" s="193"/>
      <c r="C177" s="193"/>
      <c r="D177" s="193"/>
      <c r="E177" s="193"/>
      <c r="F177" s="193"/>
      <c r="G177" s="193"/>
      <c r="H177" s="193"/>
      <c r="R177" s="193"/>
      <c r="S177" s="193"/>
      <c r="T177" s="193"/>
      <c r="U177" s="193"/>
    </row>
    <row r="178" spans="1:21" ht="15" x14ac:dyDescent="0.2">
      <c r="A178" s="193"/>
      <c r="C178" s="193"/>
      <c r="D178" s="193"/>
      <c r="E178" s="193"/>
      <c r="F178" s="193"/>
      <c r="G178" s="193"/>
      <c r="H178" s="193"/>
      <c r="R178" s="193"/>
      <c r="S178" s="193"/>
      <c r="T178" s="193"/>
      <c r="U178" s="193"/>
    </row>
    <row r="179" spans="1:21" ht="15" x14ac:dyDescent="0.2">
      <c r="A179" s="193"/>
      <c r="C179" s="193"/>
      <c r="D179" s="193"/>
      <c r="E179" s="193"/>
      <c r="F179" s="193"/>
      <c r="G179" s="193"/>
      <c r="H179" s="193"/>
      <c r="R179" s="193"/>
      <c r="S179" s="193"/>
      <c r="T179" s="193"/>
      <c r="U179" s="193"/>
    </row>
    <row r="180" spans="1:21" ht="15" x14ac:dyDescent="0.2">
      <c r="A180" s="193"/>
      <c r="C180" s="193"/>
      <c r="D180" s="193"/>
      <c r="E180" s="193"/>
      <c r="F180" s="193"/>
      <c r="G180" s="193"/>
      <c r="H180" s="193"/>
      <c r="R180" s="193"/>
      <c r="S180" s="193"/>
      <c r="T180" s="193"/>
      <c r="U180" s="193"/>
    </row>
    <row r="181" spans="1:21" ht="15" x14ac:dyDescent="0.2">
      <c r="A181" s="193"/>
      <c r="C181" s="193"/>
      <c r="D181" s="193"/>
      <c r="E181" s="193"/>
      <c r="F181" s="193"/>
      <c r="G181" s="193"/>
      <c r="H181" s="193"/>
      <c r="R181" s="193"/>
      <c r="S181" s="193"/>
      <c r="T181" s="193"/>
      <c r="U181" s="193"/>
    </row>
    <row r="182" spans="1:21" ht="15" x14ac:dyDescent="0.2">
      <c r="A182" s="193"/>
      <c r="C182" s="193"/>
      <c r="D182" s="193"/>
      <c r="E182" s="193"/>
      <c r="F182" s="193"/>
      <c r="G182" s="193"/>
      <c r="H182" s="193"/>
      <c r="R182" s="193"/>
      <c r="S182" s="193"/>
      <c r="T182" s="193"/>
      <c r="U182" s="193"/>
    </row>
    <row r="184" spans="1:21" ht="15" x14ac:dyDescent="0.2">
      <c r="A184" s="193"/>
      <c r="C184" s="193"/>
      <c r="D184" s="193"/>
      <c r="E184" s="193"/>
      <c r="F184" s="193"/>
      <c r="G184" s="193"/>
      <c r="H184" s="193"/>
      <c r="R184" s="193"/>
      <c r="S184" s="193"/>
      <c r="T184" s="193"/>
      <c r="U184" s="193"/>
    </row>
    <row r="185" spans="1:21" ht="15" x14ac:dyDescent="0.2">
      <c r="A185" s="193"/>
      <c r="C185" s="193"/>
      <c r="D185" s="193"/>
      <c r="E185" s="193"/>
      <c r="F185" s="193"/>
      <c r="G185" s="193"/>
      <c r="H185" s="193"/>
      <c r="R185" s="193"/>
      <c r="S185" s="193"/>
      <c r="T185" s="193"/>
      <c r="U185" s="193"/>
    </row>
    <row r="186" spans="1:21" ht="15" x14ac:dyDescent="0.2">
      <c r="A186" s="193"/>
      <c r="C186" s="193"/>
      <c r="D186" s="193"/>
      <c r="E186" s="193"/>
      <c r="F186" s="193"/>
      <c r="G186" s="193"/>
      <c r="H186" s="193"/>
      <c r="R186" s="193"/>
      <c r="S186" s="193"/>
      <c r="T186" s="193"/>
      <c r="U186" s="193"/>
    </row>
    <row r="187" spans="1:21" ht="15" x14ac:dyDescent="0.2">
      <c r="A187" s="193"/>
      <c r="C187" s="193"/>
      <c r="D187" s="193"/>
      <c r="E187" s="193"/>
      <c r="F187" s="193"/>
      <c r="G187" s="193"/>
      <c r="H187" s="193"/>
      <c r="R187" s="193"/>
      <c r="S187" s="193"/>
      <c r="T187" s="193"/>
      <c r="U187" s="193"/>
    </row>
    <row r="188" spans="1:21" ht="15" x14ac:dyDescent="0.2">
      <c r="A188" s="193"/>
      <c r="C188" s="193"/>
      <c r="D188" s="193"/>
      <c r="E188" s="193"/>
      <c r="F188" s="193"/>
      <c r="G188" s="193"/>
      <c r="H188" s="193"/>
      <c r="R188" s="193"/>
      <c r="S188" s="193"/>
      <c r="T188" s="193"/>
      <c r="U188" s="193"/>
    </row>
  </sheetData>
  <sheetProtection selectLockedCells="1" selectUnlockedCells="1"/>
  <mergeCells count="58">
    <mergeCell ref="A1:U1"/>
    <mergeCell ref="A2:A7"/>
    <mergeCell ref="B2:B7"/>
    <mergeCell ref="C2:F2"/>
    <mergeCell ref="G2:G7"/>
    <mergeCell ref="H2:M2"/>
    <mergeCell ref="N2:U3"/>
    <mergeCell ref="C3:C7"/>
    <mergeCell ref="D3:D7"/>
    <mergeCell ref="E3:F3"/>
    <mergeCell ref="A26:F26"/>
    <mergeCell ref="N4:O4"/>
    <mergeCell ref="P4:Q4"/>
    <mergeCell ref="R4:S4"/>
    <mergeCell ref="T4:U4"/>
    <mergeCell ref="N6:U6"/>
    <mergeCell ref="A9:U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U10"/>
    <mergeCell ref="A14:B14"/>
    <mergeCell ref="A15:U15"/>
    <mergeCell ref="A22:F22"/>
    <mergeCell ref="A23:U23"/>
    <mergeCell ref="A56:M56"/>
    <mergeCell ref="A27:U27"/>
    <mergeCell ref="A29:F29"/>
    <mergeCell ref="A30:F30"/>
    <mergeCell ref="A31:U31"/>
    <mergeCell ref="A32:U32"/>
    <mergeCell ref="A37:F37"/>
    <mergeCell ref="A38:U38"/>
    <mergeCell ref="A53:F53"/>
    <mergeCell ref="A54:F54"/>
    <mergeCell ref="A55:F55"/>
    <mergeCell ref="A57:M57"/>
    <mergeCell ref="A58:M58"/>
    <mergeCell ref="A59:M59"/>
    <mergeCell ref="A60:M60"/>
    <mergeCell ref="A61:M61"/>
    <mergeCell ref="T61:U61"/>
    <mergeCell ref="N61:O61"/>
    <mergeCell ref="D66:G66"/>
    <mergeCell ref="I66:K66"/>
    <mergeCell ref="D64:G64"/>
    <mergeCell ref="I64:K64"/>
    <mergeCell ref="D68:G68"/>
    <mergeCell ref="I68:K68"/>
    <mergeCell ref="C69:K69"/>
    <mergeCell ref="P61:Q61"/>
    <mergeCell ref="R61:S61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7"/>
  <sheetViews>
    <sheetView view="pageBreakPreview" topLeftCell="A4" zoomScale="75" zoomScaleNormal="50" zoomScaleSheetLayoutView="75" workbookViewId="0">
      <selection activeCell="B11" sqref="B11"/>
    </sheetView>
  </sheetViews>
  <sheetFormatPr defaultRowHeight="15.75" x14ac:dyDescent="0.2"/>
  <cols>
    <col min="1" max="1" width="11.28515625" style="346" customWidth="1"/>
    <col min="2" max="2" width="47.28515625" style="347" customWidth="1"/>
    <col min="3" max="3" width="6.7109375" style="348" customWidth="1"/>
    <col min="4" max="4" width="12" style="349" customWidth="1"/>
    <col min="5" max="5" width="7.28515625" style="349" customWidth="1"/>
    <col min="6" max="6" width="6.42578125" style="348" customWidth="1"/>
    <col min="7" max="7" width="7.42578125" style="348" customWidth="1"/>
    <col min="8" max="8" width="9.85546875" style="348" customWidth="1"/>
    <col min="9" max="9" width="8.7109375" style="347" customWidth="1"/>
    <col min="10" max="10" width="8" style="347" customWidth="1"/>
    <col min="11" max="11" width="5.85546875" style="347" customWidth="1"/>
    <col min="12" max="12" width="7.85546875" style="347" customWidth="1"/>
    <col min="13" max="13" width="8.85546875" style="347" customWidth="1"/>
    <col min="14" max="15" width="6.140625" style="347" customWidth="1"/>
    <col min="16" max="16" width="6.28515625" style="347" customWidth="1"/>
    <col min="17" max="18" width="6.42578125" style="347" customWidth="1"/>
    <col min="19" max="19" width="6.5703125" style="347" customWidth="1"/>
    <col min="20" max="20" width="6.28515625" style="347" customWidth="1"/>
    <col min="21" max="21" width="5.5703125" style="347" customWidth="1"/>
    <col min="22" max="22" width="5.7109375" style="347" customWidth="1"/>
    <col min="23" max="27" width="0" style="193" hidden="1" customWidth="1"/>
    <col min="28" max="16384" width="9.140625" style="193"/>
  </cols>
  <sheetData>
    <row r="1" spans="1:28" s="139" customFormat="1" ht="18.75" thickBot="1" x14ac:dyDescent="0.25">
      <c r="A1" s="1325" t="s">
        <v>238</v>
      </c>
      <c r="B1" s="1326"/>
      <c r="C1" s="1326"/>
      <c r="D1" s="1326"/>
      <c r="E1" s="1326"/>
      <c r="F1" s="1326"/>
      <c r="G1" s="1326"/>
      <c r="H1" s="1326"/>
      <c r="I1" s="1326"/>
      <c r="J1" s="1326"/>
      <c r="K1" s="1326"/>
      <c r="L1" s="1326"/>
      <c r="M1" s="1326"/>
      <c r="N1" s="1326"/>
      <c r="O1" s="1326"/>
      <c r="P1" s="1326"/>
      <c r="Q1" s="1326"/>
      <c r="R1" s="1326"/>
      <c r="S1" s="1326"/>
      <c r="T1" s="1326"/>
      <c r="U1" s="1326"/>
      <c r="V1" s="1327"/>
    </row>
    <row r="2" spans="1:28" s="139" customFormat="1" x14ac:dyDescent="0.2">
      <c r="A2" s="1328" t="s">
        <v>122</v>
      </c>
      <c r="B2" s="1331" t="s">
        <v>202</v>
      </c>
      <c r="C2" s="1334" t="s">
        <v>81</v>
      </c>
      <c r="D2" s="1335"/>
      <c r="E2" s="1335"/>
      <c r="F2" s="1336"/>
      <c r="G2" s="1337" t="s">
        <v>123</v>
      </c>
      <c r="H2" s="1340" t="s">
        <v>124</v>
      </c>
      <c r="I2" s="1341"/>
      <c r="J2" s="1341"/>
      <c r="K2" s="1341"/>
      <c r="L2" s="1341"/>
      <c r="M2" s="1342"/>
      <c r="N2" s="1343" t="s">
        <v>239</v>
      </c>
      <c r="O2" s="1171"/>
      <c r="P2" s="1171"/>
      <c r="Q2" s="1171"/>
      <c r="R2" s="1171"/>
      <c r="S2" s="1171"/>
      <c r="T2" s="1171"/>
      <c r="U2" s="1171"/>
      <c r="V2" s="1172"/>
    </row>
    <row r="3" spans="1:28" s="139" customFormat="1" ht="16.5" thickBot="1" x14ac:dyDescent="0.25">
      <c r="A3" s="1329"/>
      <c r="B3" s="1332"/>
      <c r="C3" s="1344" t="s">
        <v>29</v>
      </c>
      <c r="D3" s="1317" t="s">
        <v>30</v>
      </c>
      <c r="E3" s="1346" t="s">
        <v>54</v>
      </c>
      <c r="F3" s="1347"/>
      <c r="G3" s="1338"/>
      <c r="H3" s="1307" t="s">
        <v>28</v>
      </c>
      <c r="I3" s="1310" t="s">
        <v>125</v>
      </c>
      <c r="J3" s="1311"/>
      <c r="K3" s="1311"/>
      <c r="L3" s="1312"/>
      <c r="M3" s="1313" t="s">
        <v>126</v>
      </c>
      <c r="N3" s="1173"/>
      <c r="O3" s="1174"/>
      <c r="P3" s="1174"/>
      <c r="Q3" s="1174"/>
      <c r="R3" s="1174"/>
      <c r="S3" s="1174"/>
      <c r="T3" s="1174"/>
      <c r="U3" s="1174"/>
      <c r="V3" s="1175"/>
    </row>
    <row r="4" spans="1:28" s="139" customFormat="1" x14ac:dyDescent="0.2">
      <c r="A4" s="1329"/>
      <c r="B4" s="1332"/>
      <c r="C4" s="1344"/>
      <c r="D4" s="1317"/>
      <c r="E4" s="1317" t="s">
        <v>55</v>
      </c>
      <c r="F4" s="1319" t="s">
        <v>56</v>
      </c>
      <c r="G4" s="1338"/>
      <c r="H4" s="1308"/>
      <c r="I4" s="1321" t="s">
        <v>24</v>
      </c>
      <c r="J4" s="1321" t="s">
        <v>31</v>
      </c>
      <c r="K4" s="1321" t="s">
        <v>127</v>
      </c>
      <c r="L4" s="1321" t="s">
        <v>128</v>
      </c>
      <c r="M4" s="1314"/>
      <c r="N4" s="1204" t="s">
        <v>64</v>
      </c>
      <c r="O4" s="1324"/>
      <c r="P4" s="1205"/>
      <c r="Q4" s="1204" t="s">
        <v>72</v>
      </c>
      <c r="R4" s="1205"/>
      <c r="S4" s="1204"/>
      <c r="T4" s="1205"/>
      <c r="U4" s="1204"/>
      <c r="V4" s="1205"/>
    </row>
    <row r="5" spans="1:28" s="139" customFormat="1" ht="16.5" thickBot="1" x14ac:dyDescent="0.25">
      <c r="A5" s="1329"/>
      <c r="B5" s="1332"/>
      <c r="C5" s="1344"/>
      <c r="D5" s="1317"/>
      <c r="E5" s="1317"/>
      <c r="F5" s="1319"/>
      <c r="G5" s="1338"/>
      <c r="H5" s="1308"/>
      <c r="I5" s="1322"/>
      <c r="J5" s="1322"/>
      <c r="K5" s="1322"/>
      <c r="L5" s="1322"/>
      <c r="M5" s="1314"/>
      <c r="N5" s="140">
        <v>1</v>
      </c>
      <c r="O5" s="141" t="s">
        <v>79</v>
      </c>
      <c r="P5" s="142" t="s">
        <v>80</v>
      </c>
      <c r="Q5" s="140">
        <v>3</v>
      </c>
      <c r="R5" s="143"/>
      <c r="S5" s="144"/>
      <c r="T5" s="143"/>
      <c r="U5" s="140"/>
      <c r="V5" s="143"/>
    </row>
    <row r="6" spans="1:28" s="139" customFormat="1" ht="16.5" thickBot="1" x14ac:dyDescent="0.25">
      <c r="A6" s="1329"/>
      <c r="B6" s="1332"/>
      <c r="C6" s="1344"/>
      <c r="D6" s="1317"/>
      <c r="E6" s="1317"/>
      <c r="F6" s="1319"/>
      <c r="G6" s="1338"/>
      <c r="H6" s="1308"/>
      <c r="I6" s="1322"/>
      <c r="J6" s="1322"/>
      <c r="K6" s="1322"/>
      <c r="L6" s="1322"/>
      <c r="M6" s="1315"/>
      <c r="N6" s="1206" t="s">
        <v>240</v>
      </c>
      <c r="O6" s="1207"/>
      <c r="P6" s="1208"/>
      <c r="Q6" s="1208"/>
      <c r="R6" s="1208"/>
      <c r="S6" s="1208"/>
      <c r="T6" s="1208"/>
      <c r="U6" s="1208"/>
      <c r="V6" s="1209"/>
    </row>
    <row r="7" spans="1:28" s="139" customFormat="1" ht="16.5" thickBot="1" x14ac:dyDescent="0.25">
      <c r="A7" s="1330"/>
      <c r="B7" s="1333"/>
      <c r="C7" s="1345"/>
      <c r="D7" s="1318"/>
      <c r="E7" s="1318"/>
      <c r="F7" s="1320"/>
      <c r="G7" s="1339"/>
      <c r="H7" s="1309"/>
      <c r="I7" s="1323"/>
      <c r="J7" s="1323"/>
      <c r="K7" s="1323"/>
      <c r="L7" s="1323"/>
      <c r="M7" s="1316"/>
      <c r="N7" s="145">
        <v>15</v>
      </c>
      <c r="O7" s="146">
        <v>9</v>
      </c>
      <c r="P7" s="147">
        <v>9</v>
      </c>
      <c r="Q7" s="145">
        <v>17</v>
      </c>
      <c r="R7" s="147"/>
      <c r="S7" s="145"/>
      <c r="T7" s="147"/>
      <c r="U7" s="145"/>
      <c r="V7" s="147"/>
    </row>
    <row r="8" spans="1:28" s="139" customFormat="1" ht="16.5" thickBot="1" x14ac:dyDescent="0.25">
      <c r="A8" s="148">
        <v>1</v>
      </c>
      <c r="B8" s="149">
        <v>2</v>
      </c>
      <c r="C8" s="150">
        <v>3</v>
      </c>
      <c r="D8" s="148">
        <v>4</v>
      </c>
      <c r="E8" s="148">
        <v>5</v>
      </c>
      <c r="F8" s="148">
        <v>6</v>
      </c>
      <c r="G8" s="148">
        <v>7</v>
      </c>
      <c r="H8" s="148">
        <v>8</v>
      </c>
      <c r="I8" s="148">
        <v>9</v>
      </c>
      <c r="J8" s="148">
        <v>10</v>
      </c>
      <c r="K8" s="148">
        <v>11</v>
      </c>
      <c r="L8" s="148">
        <v>12</v>
      </c>
      <c r="M8" s="151">
        <v>13</v>
      </c>
      <c r="N8" s="145">
        <v>14</v>
      </c>
      <c r="O8" s="152">
        <v>15</v>
      </c>
      <c r="P8" s="145">
        <v>16</v>
      </c>
      <c r="Q8" s="152">
        <v>17</v>
      </c>
      <c r="R8" s="145">
        <v>18</v>
      </c>
      <c r="S8" s="152">
        <v>19</v>
      </c>
      <c r="T8" s="145">
        <v>20</v>
      </c>
      <c r="U8" s="152">
        <v>21</v>
      </c>
      <c r="V8" s="149">
        <v>22</v>
      </c>
      <c r="W8" s="153">
        <v>22</v>
      </c>
      <c r="X8" s="151">
        <v>23</v>
      </c>
      <c r="Y8" s="148">
        <v>24</v>
      </c>
      <c r="Z8" s="151">
        <v>25</v>
      </c>
      <c r="AA8" s="148">
        <v>26</v>
      </c>
    </row>
    <row r="9" spans="1:28" s="139" customFormat="1" ht="27" customHeight="1" thickBot="1" x14ac:dyDescent="0.25">
      <c r="A9" s="1182" t="s">
        <v>130</v>
      </c>
      <c r="B9" s="1183"/>
      <c r="C9" s="1184"/>
      <c r="D9" s="1184"/>
      <c r="E9" s="1184"/>
      <c r="F9" s="1184"/>
      <c r="G9" s="1184"/>
      <c r="H9" s="1184"/>
      <c r="I9" s="1184"/>
      <c r="J9" s="1184"/>
      <c r="K9" s="1184"/>
      <c r="L9" s="1184"/>
      <c r="M9" s="1184"/>
      <c r="N9" s="1183"/>
      <c r="O9" s="1183"/>
      <c r="P9" s="1183"/>
      <c r="Q9" s="1183"/>
      <c r="R9" s="1183"/>
      <c r="S9" s="1183"/>
      <c r="T9" s="1183"/>
      <c r="U9" s="1183"/>
      <c r="V9" s="1185"/>
    </row>
    <row r="10" spans="1:28" s="139" customFormat="1" ht="16.5" thickBot="1" x14ac:dyDescent="0.25">
      <c r="A10" s="1213" t="s">
        <v>131</v>
      </c>
      <c r="B10" s="1214"/>
      <c r="C10" s="1214"/>
      <c r="D10" s="1214"/>
      <c r="E10" s="1214"/>
      <c r="F10" s="1214"/>
      <c r="G10" s="1214"/>
      <c r="H10" s="1214"/>
      <c r="I10" s="1214"/>
      <c r="J10" s="1214"/>
      <c r="K10" s="1214"/>
      <c r="L10" s="1214"/>
      <c r="M10" s="1214"/>
      <c r="N10" s="1214"/>
      <c r="O10" s="1214"/>
      <c r="P10" s="1214"/>
      <c r="Q10" s="1214"/>
      <c r="R10" s="1214"/>
      <c r="S10" s="1214"/>
      <c r="T10" s="1214"/>
      <c r="U10" s="1214"/>
      <c r="V10" s="1215"/>
    </row>
    <row r="11" spans="1:28" s="169" customFormat="1" x14ac:dyDescent="0.2">
      <c r="A11" s="154" t="s">
        <v>73</v>
      </c>
      <c r="B11" s="155" t="s">
        <v>71</v>
      </c>
      <c r="C11" s="156"/>
      <c r="D11" s="157" t="s">
        <v>150</v>
      </c>
      <c r="E11" s="157"/>
      <c r="F11" s="158"/>
      <c r="G11" s="159">
        <v>3</v>
      </c>
      <c r="H11" s="160">
        <f>G11*30</f>
        <v>90</v>
      </c>
      <c r="I11" s="161">
        <f>J11+K11+L11</f>
        <v>30</v>
      </c>
      <c r="J11" s="162">
        <v>15</v>
      </c>
      <c r="K11" s="162"/>
      <c r="L11" s="162">
        <v>15</v>
      </c>
      <c r="M11" s="163">
        <f>H11-I11</f>
        <v>60</v>
      </c>
      <c r="N11" s="164">
        <v>2</v>
      </c>
      <c r="O11" s="165"/>
      <c r="P11" s="166"/>
      <c r="Q11" s="167"/>
      <c r="R11" s="168"/>
      <c r="S11" s="164"/>
      <c r="T11" s="168"/>
      <c r="U11" s="164"/>
      <c r="V11" s="166"/>
      <c r="AB11" s="169" t="s">
        <v>237</v>
      </c>
    </row>
    <row r="12" spans="1:28" s="169" customFormat="1" ht="31.5" x14ac:dyDescent="0.2">
      <c r="A12" s="170" t="s">
        <v>177</v>
      </c>
      <c r="B12" s="171" t="s">
        <v>120</v>
      </c>
      <c r="C12" s="172"/>
      <c r="D12" s="173" t="s">
        <v>178</v>
      </c>
      <c r="E12" s="173"/>
      <c r="F12" s="174"/>
      <c r="G12" s="175">
        <v>3</v>
      </c>
      <c r="H12" s="176">
        <f>G12*30</f>
        <v>90</v>
      </c>
      <c r="I12" s="177">
        <f>J12+K12+L12</f>
        <v>30</v>
      </c>
      <c r="J12" s="178"/>
      <c r="K12" s="178"/>
      <c r="L12" s="178">
        <v>30</v>
      </c>
      <c r="M12" s="179">
        <f>H12-I12</f>
        <v>60</v>
      </c>
      <c r="N12" s="180">
        <v>2</v>
      </c>
      <c r="O12" s="181"/>
      <c r="P12" s="182"/>
      <c r="Q12" s="183"/>
      <c r="R12" s="184"/>
      <c r="S12" s="180"/>
      <c r="T12" s="184"/>
      <c r="U12" s="180"/>
      <c r="V12" s="182"/>
      <c r="AB12" s="169" t="s">
        <v>237</v>
      </c>
    </row>
    <row r="13" spans="1:28" s="169" customFormat="1" ht="31.5" x14ac:dyDescent="0.2">
      <c r="A13" s="170" t="s">
        <v>179</v>
      </c>
      <c r="B13" s="171" t="s">
        <v>162</v>
      </c>
      <c r="C13" s="172"/>
      <c r="D13" s="173" t="s">
        <v>180</v>
      </c>
      <c r="E13" s="173"/>
      <c r="F13" s="174"/>
      <c r="G13" s="175">
        <v>3</v>
      </c>
      <c r="H13" s="176">
        <f>G13*30</f>
        <v>90</v>
      </c>
      <c r="I13" s="177">
        <f>J13+K13+L13</f>
        <v>36</v>
      </c>
      <c r="J13" s="178">
        <v>18</v>
      </c>
      <c r="K13" s="178"/>
      <c r="L13" s="178">
        <v>18</v>
      </c>
      <c r="M13" s="179">
        <f>H13-I13</f>
        <v>54</v>
      </c>
      <c r="N13" s="180"/>
      <c r="O13" s="181">
        <v>2</v>
      </c>
      <c r="P13" s="182">
        <v>2</v>
      </c>
      <c r="Q13" s="183"/>
      <c r="R13" s="184"/>
      <c r="S13" s="180"/>
      <c r="T13" s="184"/>
      <c r="U13" s="180"/>
      <c r="V13" s="182"/>
      <c r="AB13" s="169" t="s">
        <v>237</v>
      </c>
    </row>
    <row r="14" spans="1:28" s="169" customFormat="1" ht="16.5" thickBot="1" x14ac:dyDescent="0.25">
      <c r="A14" s="528"/>
      <c r="B14" s="529" t="s">
        <v>254</v>
      </c>
      <c r="C14" s="530"/>
      <c r="D14" s="531"/>
      <c r="E14" s="531"/>
      <c r="F14" s="532"/>
      <c r="G14" s="533">
        <v>3</v>
      </c>
      <c r="H14" s="534">
        <v>90</v>
      </c>
      <c r="I14" s="535"/>
      <c r="J14" s="536"/>
      <c r="K14" s="536"/>
      <c r="L14" s="536"/>
      <c r="M14" s="537"/>
      <c r="N14" s="538"/>
      <c r="O14" s="539"/>
      <c r="P14" s="540"/>
      <c r="Q14" s="541"/>
      <c r="R14" s="542"/>
      <c r="S14" s="538"/>
      <c r="T14" s="542"/>
      <c r="U14" s="538"/>
      <c r="V14" s="540"/>
    </row>
    <row r="15" spans="1:28" s="139" customFormat="1" ht="16.5" thickBot="1" x14ac:dyDescent="0.25">
      <c r="A15" s="1216" t="s">
        <v>32</v>
      </c>
      <c r="B15" s="1217"/>
      <c r="C15" s="186"/>
      <c r="D15" s="187"/>
      <c r="E15" s="188"/>
      <c r="F15" s="188"/>
      <c r="G15" s="189">
        <f t="shared" ref="G15:V15" si="0">SUM(G11:G14)</f>
        <v>12</v>
      </c>
      <c r="H15" s="190">
        <f t="shared" si="0"/>
        <v>360</v>
      </c>
      <c r="I15" s="190">
        <f t="shared" si="0"/>
        <v>96</v>
      </c>
      <c r="J15" s="190">
        <f t="shared" si="0"/>
        <v>33</v>
      </c>
      <c r="K15" s="190">
        <f t="shared" si="0"/>
        <v>0</v>
      </c>
      <c r="L15" s="190">
        <f t="shared" si="0"/>
        <v>63</v>
      </c>
      <c r="M15" s="190">
        <f t="shared" si="0"/>
        <v>174</v>
      </c>
      <c r="N15" s="190">
        <f t="shared" si="0"/>
        <v>4</v>
      </c>
      <c r="O15" s="190">
        <f t="shared" si="0"/>
        <v>2</v>
      </c>
      <c r="P15" s="190">
        <f t="shared" si="0"/>
        <v>2</v>
      </c>
      <c r="Q15" s="190">
        <f t="shared" si="0"/>
        <v>0</v>
      </c>
      <c r="R15" s="190">
        <f t="shared" si="0"/>
        <v>0</v>
      </c>
      <c r="S15" s="190">
        <f t="shared" si="0"/>
        <v>0</v>
      </c>
      <c r="T15" s="190">
        <f t="shared" si="0"/>
        <v>0</v>
      </c>
      <c r="U15" s="190">
        <f t="shared" si="0"/>
        <v>0</v>
      </c>
      <c r="V15" s="190">
        <f t="shared" si="0"/>
        <v>0</v>
      </c>
      <c r="W15" s="191" t="e">
        <f>SUM(#REF!)+#REF!+W11</f>
        <v>#REF!</v>
      </c>
      <c r="X15" s="192" t="e">
        <f>SUM(#REF!)+#REF!+X11</f>
        <v>#REF!</v>
      </c>
      <c r="Y15" s="192" t="e">
        <f>SUM(#REF!)+#REF!+Y11</f>
        <v>#REF!</v>
      </c>
      <c r="Z15" s="192" t="e">
        <f>SUM(#REF!)+#REF!+Z11</f>
        <v>#REF!</v>
      </c>
      <c r="AA15" s="192" t="e">
        <f>SUM(#REF!)+#REF!+AA11</f>
        <v>#REF!</v>
      </c>
      <c r="AB15" s="139">
        <f>G15*30</f>
        <v>360</v>
      </c>
    </row>
    <row r="16" spans="1:28" ht="16.5" customHeight="1" thickBot="1" x14ac:dyDescent="0.25">
      <c r="A16" s="1218" t="s">
        <v>132</v>
      </c>
      <c r="B16" s="1219"/>
      <c r="C16" s="1219"/>
      <c r="D16" s="1219"/>
      <c r="E16" s="1219"/>
      <c r="F16" s="1219"/>
      <c r="G16" s="1219"/>
      <c r="H16" s="1219"/>
      <c r="I16" s="1219"/>
      <c r="J16" s="1219"/>
      <c r="K16" s="1219"/>
      <c r="L16" s="1219"/>
      <c r="M16" s="1219"/>
      <c r="N16" s="1220"/>
      <c r="O16" s="1220"/>
      <c r="P16" s="1220"/>
      <c r="Q16" s="1220"/>
      <c r="R16" s="1220"/>
      <c r="S16" s="1220"/>
      <c r="T16" s="1220"/>
      <c r="U16" s="1220"/>
      <c r="V16" s="1221"/>
    </row>
    <row r="17" spans="1:30" ht="31.5" x14ac:dyDescent="0.2">
      <c r="A17" s="194" t="s">
        <v>133</v>
      </c>
      <c r="B17" s="195" t="s">
        <v>173</v>
      </c>
      <c r="C17" s="196">
        <v>1</v>
      </c>
      <c r="D17" s="197"/>
      <c r="E17" s="198"/>
      <c r="F17" s="199"/>
      <c r="G17" s="200">
        <v>5</v>
      </c>
      <c r="H17" s="201">
        <f t="shared" ref="H17:H21" si="1">G17*30</f>
        <v>150</v>
      </c>
      <c r="I17" s="196">
        <f t="shared" ref="I17:I19" si="2">J17+L17</f>
        <v>60</v>
      </c>
      <c r="J17" s="197">
        <v>30</v>
      </c>
      <c r="K17" s="197"/>
      <c r="L17" s="197">
        <v>30</v>
      </c>
      <c r="M17" s="202">
        <f t="shared" ref="M17:M21" si="3">H17-I17</f>
        <v>90</v>
      </c>
      <c r="N17" s="167">
        <v>4</v>
      </c>
      <c r="O17" s="203"/>
      <c r="P17" s="204"/>
      <c r="Q17" s="164"/>
      <c r="R17" s="166"/>
      <c r="S17" s="164"/>
      <c r="T17" s="166"/>
      <c r="U17" s="164"/>
      <c r="V17" s="166"/>
      <c r="AB17" s="193" t="s">
        <v>237</v>
      </c>
      <c r="AD17" s="492"/>
    </row>
    <row r="18" spans="1:30" x14ac:dyDescent="0.2">
      <c r="A18" s="205" t="s">
        <v>134</v>
      </c>
      <c r="B18" s="206" t="s">
        <v>187</v>
      </c>
      <c r="C18" s="207">
        <v>1</v>
      </c>
      <c r="D18" s="208"/>
      <c r="E18" s="209"/>
      <c r="F18" s="210"/>
      <c r="G18" s="211">
        <v>4</v>
      </c>
      <c r="H18" s="212">
        <f t="shared" si="1"/>
        <v>120</v>
      </c>
      <c r="I18" s="207">
        <f t="shared" si="2"/>
        <v>45</v>
      </c>
      <c r="J18" s="208">
        <v>15</v>
      </c>
      <c r="K18" s="208"/>
      <c r="L18" s="208">
        <v>30</v>
      </c>
      <c r="M18" s="213">
        <f t="shared" si="3"/>
        <v>75</v>
      </c>
      <c r="N18" s="214">
        <v>3</v>
      </c>
      <c r="O18" s="215"/>
      <c r="P18" s="216"/>
      <c r="Q18" s="217"/>
      <c r="R18" s="218"/>
      <c r="S18" s="217"/>
      <c r="T18" s="218"/>
      <c r="U18" s="217"/>
      <c r="V18" s="218"/>
      <c r="AB18" s="193" t="s">
        <v>237</v>
      </c>
    </row>
    <row r="19" spans="1:30" x14ac:dyDescent="0.2">
      <c r="A19" s="205" t="s">
        <v>135</v>
      </c>
      <c r="B19" s="206" t="s">
        <v>163</v>
      </c>
      <c r="C19" s="207">
        <v>2</v>
      </c>
      <c r="D19" s="208"/>
      <c r="E19" s="209"/>
      <c r="F19" s="210"/>
      <c r="G19" s="211">
        <v>5</v>
      </c>
      <c r="H19" s="212">
        <f t="shared" si="1"/>
        <v>150</v>
      </c>
      <c r="I19" s="207">
        <f t="shared" si="2"/>
        <v>54</v>
      </c>
      <c r="J19" s="208">
        <v>18</v>
      </c>
      <c r="K19" s="208"/>
      <c r="L19" s="208">
        <v>36</v>
      </c>
      <c r="M19" s="213">
        <f t="shared" si="3"/>
        <v>96</v>
      </c>
      <c r="N19" s="183"/>
      <c r="O19" s="219">
        <v>3</v>
      </c>
      <c r="P19" s="220">
        <v>3</v>
      </c>
      <c r="Q19" s="180"/>
      <c r="R19" s="182"/>
      <c r="S19" s="180"/>
      <c r="T19" s="182"/>
      <c r="U19" s="180"/>
      <c r="V19" s="182"/>
      <c r="AB19" s="193" t="s">
        <v>237</v>
      </c>
    </row>
    <row r="20" spans="1:30" x14ac:dyDescent="0.2">
      <c r="A20" s="205" t="s">
        <v>136</v>
      </c>
      <c r="B20" s="221" t="s">
        <v>188</v>
      </c>
      <c r="C20" s="207">
        <v>2</v>
      </c>
      <c r="D20" s="208"/>
      <c r="E20" s="209"/>
      <c r="F20" s="210"/>
      <c r="G20" s="211">
        <v>4</v>
      </c>
      <c r="H20" s="212">
        <f t="shared" si="1"/>
        <v>120</v>
      </c>
      <c r="I20" s="207">
        <f t="shared" ref="I20:I21" si="4">J20+K20+L20</f>
        <v>54</v>
      </c>
      <c r="J20" s="208">
        <v>18</v>
      </c>
      <c r="K20" s="208"/>
      <c r="L20" s="208">
        <v>36</v>
      </c>
      <c r="M20" s="213">
        <f t="shared" si="3"/>
        <v>66</v>
      </c>
      <c r="N20" s="214"/>
      <c r="O20" s="215">
        <v>3</v>
      </c>
      <c r="P20" s="216">
        <v>3</v>
      </c>
      <c r="Q20" s="217"/>
      <c r="R20" s="218"/>
      <c r="S20" s="217"/>
      <c r="T20" s="218"/>
      <c r="U20" s="217"/>
      <c r="V20" s="218"/>
      <c r="AB20" s="193" t="s">
        <v>237</v>
      </c>
    </row>
    <row r="21" spans="1:30" ht="32.25" thickBot="1" x14ac:dyDescent="0.25">
      <c r="A21" s="222" t="s">
        <v>138</v>
      </c>
      <c r="B21" s="221" t="s">
        <v>189</v>
      </c>
      <c r="C21" s="223"/>
      <c r="D21" s="208"/>
      <c r="E21" s="209"/>
      <c r="F21" s="213" t="s">
        <v>137</v>
      </c>
      <c r="G21" s="211">
        <v>1</v>
      </c>
      <c r="H21" s="212">
        <f t="shared" si="1"/>
        <v>30</v>
      </c>
      <c r="I21" s="207">
        <f t="shared" si="4"/>
        <v>0</v>
      </c>
      <c r="J21" s="208"/>
      <c r="K21" s="208"/>
      <c r="L21" s="208"/>
      <c r="M21" s="213">
        <f t="shared" si="3"/>
        <v>30</v>
      </c>
      <c r="N21" s="214"/>
      <c r="O21" s="215"/>
      <c r="P21" s="218"/>
      <c r="Q21" s="217"/>
      <c r="R21" s="218"/>
      <c r="S21" s="217"/>
      <c r="T21" s="218"/>
      <c r="U21" s="217"/>
      <c r="V21" s="218"/>
      <c r="AB21" s="193" t="s">
        <v>237</v>
      </c>
    </row>
    <row r="22" spans="1:30" ht="26.25" customHeight="1" thickBot="1" x14ac:dyDescent="0.25">
      <c r="A22" s="1296" t="s">
        <v>139</v>
      </c>
      <c r="B22" s="1293"/>
      <c r="C22" s="1293"/>
      <c r="D22" s="1293"/>
      <c r="E22" s="1293"/>
      <c r="F22" s="1294"/>
      <c r="G22" s="224">
        <f>SUM(G17:G21)</f>
        <v>19</v>
      </c>
      <c r="H22" s="225">
        <f>SUM(H17:H21)</f>
        <v>570</v>
      </c>
      <c r="I22" s="225">
        <f t="shared" ref="I22:V22" si="5">SUM(I17:I21)</f>
        <v>213</v>
      </c>
      <c r="J22" s="225">
        <f t="shared" si="5"/>
        <v>81</v>
      </c>
      <c r="K22" s="225">
        <f t="shared" si="5"/>
        <v>0</v>
      </c>
      <c r="L22" s="225">
        <f t="shared" si="5"/>
        <v>132</v>
      </c>
      <c r="M22" s="225">
        <f t="shared" si="5"/>
        <v>357</v>
      </c>
      <c r="N22" s="225">
        <f t="shared" si="5"/>
        <v>7</v>
      </c>
      <c r="O22" s="225">
        <f t="shared" si="5"/>
        <v>6</v>
      </c>
      <c r="P22" s="225">
        <f t="shared" si="5"/>
        <v>6</v>
      </c>
      <c r="Q22" s="225">
        <f t="shared" si="5"/>
        <v>0</v>
      </c>
      <c r="R22" s="225">
        <f t="shared" si="5"/>
        <v>0</v>
      </c>
      <c r="S22" s="225">
        <f t="shared" si="5"/>
        <v>0</v>
      </c>
      <c r="T22" s="225">
        <f t="shared" si="5"/>
        <v>0</v>
      </c>
      <c r="U22" s="225">
        <f t="shared" si="5"/>
        <v>0</v>
      </c>
      <c r="V22" s="225">
        <f t="shared" si="5"/>
        <v>0</v>
      </c>
      <c r="W22" s="139">
        <f>30*G22</f>
        <v>570</v>
      </c>
      <c r="AB22" s="139">
        <f>G22*30</f>
        <v>570</v>
      </c>
    </row>
    <row r="23" spans="1:30" ht="21.75" customHeight="1" thickBot="1" x14ac:dyDescent="0.25">
      <c r="A23" s="1224" t="s">
        <v>140</v>
      </c>
      <c r="B23" s="1225"/>
      <c r="C23" s="1225"/>
      <c r="D23" s="1225"/>
      <c r="E23" s="1225"/>
      <c r="F23" s="1225"/>
      <c r="G23" s="1225"/>
      <c r="H23" s="1225"/>
      <c r="I23" s="1225"/>
      <c r="J23" s="1225"/>
      <c r="K23" s="1225"/>
      <c r="L23" s="1225"/>
      <c r="M23" s="1225"/>
      <c r="N23" s="1225"/>
      <c r="O23" s="1225"/>
      <c r="P23" s="1225"/>
      <c r="Q23" s="1225"/>
      <c r="R23" s="1225"/>
      <c r="S23" s="1225"/>
      <c r="T23" s="1225"/>
      <c r="U23" s="1225"/>
      <c r="V23" s="1226"/>
    </row>
    <row r="24" spans="1:30" s="139" customFormat="1" ht="18.75" customHeight="1" thickBot="1" x14ac:dyDescent="0.25">
      <c r="A24" s="154" t="s">
        <v>243</v>
      </c>
      <c r="B24" s="226" t="s">
        <v>119</v>
      </c>
      <c r="C24" s="227"/>
      <c r="D24" s="228" t="s">
        <v>137</v>
      </c>
      <c r="E24" s="228"/>
      <c r="F24" s="229"/>
      <c r="G24" s="230">
        <v>4.5</v>
      </c>
      <c r="H24" s="231">
        <f>G24*30</f>
        <v>135</v>
      </c>
      <c r="I24" s="196">
        <f>J24+K24+L24</f>
        <v>0</v>
      </c>
      <c r="J24" s="197"/>
      <c r="K24" s="197"/>
      <c r="L24" s="197"/>
      <c r="M24" s="198">
        <f t="shared" ref="M24" si="6">H24-I24</f>
        <v>135</v>
      </c>
      <c r="N24" s="232"/>
      <c r="O24" s="233"/>
      <c r="P24" s="234"/>
      <c r="Q24" s="232"/>
      <c r="R24" s="234"/>
      <c r="S24" s="232"/>
      <c r="T24" s="234"/>
      <c r="U24" s="232"/>
      <c r="V24" s="163"/>
    </row>
    <row r="25" spans="1:30" s="139" customFormat="1" ht="18.75" customHeight="1" thickBot="1" x14ac:dyDescent="0.25">
      <c r="A25" s="154" t="s">
        <v>244</v>
      </c>
      <c r="B25" s="235" t="s">
        <v>26</v>
      </c>
      <c r="C25" s="236"/>
      <c r="D25" s="237" t="s">
        <v>181</v>
      </c>
      <c r="E25" s="237"/>
      <c r="F25" s="238"/>
      <c r="G25" s="239">
        <v>6</v>
      </c>
      <c r="H25" s="240">
        <f>G25*30</f>
        <v>180</v>
      </c>
      <c r="I25" s="241">
        <f>J25+K25+L25</f>
        <v>0</v>
      </c>
      <c r="J25" s="242"/>
      <c r="K25" s="242"/>
      <c r="L25" s="242"/>
      <c r="M25" s="243">
        <f t="shared" ref="M25" si="7">H25-I25</f>
        <v>180</v>
      </c>
      <c r="N25" s="244"/>
      <c r="O25" s="245"/>
      <c r="P25" s="246"/>
      <c r="Q25" s="244"/>
      <c r="R25" s="246"/>
      <c r="S25" s="244"/>
      <c r="T25" s="246"/>
      <c r="U25" s="244"/>
      <c r="V25" s="247"/>
    </row>
    <row r="26" spans="1:30" s="139" customFormat="1" ht="18" customHeight="1" thickBot="1" x14ac:dyDescent="0.25">
      <c r="A26" s="1304" t="s">
        <v>142</v>
      </c>
      <c r="B26" s="1305"/>
      <c r="C26" s="1305"/>
      <c r="D26" s="1305"/>
      <c r="E26" s="1305"/>
      <c r="F26" s="1306"/>
      <c r="G26" s="248">
        <f>SUM(G24:G25)</f>
        <v>10.5</v>
      </c>
      <c r="H26" s="249">
        <f>SUM(H24:H25)</f>
        <v>315</v>
      </c>
      <c r="I26" s="249">
        <f t="shared" ref="I26:V26" si="8">SUM(I24:I24)</f>
        <v>0</v>
      </c>
      <c r="J26" s="249">
        <f t="shared" si="8"/>
        <v>0</v>
      </c>
      <c r="K26" s="249">
        <f t="shared" si="8"/>
        <v>0</v>
      </c>
      <c r="L26" s="249">
        <f t="shared" si="8"/>
        <v>0</v>
      </c>
      <c r="M26" s="249">
        <f>SUM(M24:M25)</f>
        <v>315</v>
      </c>
      <c r="N26" s="249">
        <f t="shared" si="8"/>
        <v>0</v>
      </c>
      <c r="O26" s="249"/>
      <c r="P26" s="249">
        <f t="shared" si="8"/>
        <v>0</v>
      </c>
      <c r="Q26" s="249">
        <f t="shared" si="8"/>
        <v>0</v>
      </c>
      <c r="R26" s="249">
        <f t="shared" si="8"/>
        <v>0</v>
      </c>
      <c r="S26" s="249">
        <f t="shared" si="8"/>
        <v>0</v>
      </c>
      <c r="T26" s="249">
        <f t="shared" si="8"/>
        <v>0</v>
      </c>
      <c r="U26" s="249">
        <f t="shared" si="8"/>
        <v>0</v>
      </c>
      <c r="V26" s="249">
        <f t="shared" si="8"/>
        <v>0</v>
      </c>
      <c r="AB26" s="139">
        <f>G26*30</f>
        <v>315</v>
      </c>
    </row>
    <row r="27" spans="1:30" ht="16.5" customHeight="1" thickBot="1" x14ac:dyDescent="0.25">
      <c r="A27" s="1348" t="s">
        <v>241</v>
      </c>
      <c r="B27" s="1349"/>
      <c r="C27" s="1349"/>
      <c r="D27" s="1349"/>
      <c r="E27" s="1349"/>
      <c r="F27" s="1349"/>
      <c r="G27" s="1349"/>
      <c r="H27" s="1349"/>
      <c r="I27" s="1349"/>
      <c r="J27" s="1349"/>
      <c r="K27" s="1349"/>
      <c r="L27" s="1349"/>
      <c r="M27" s="1349"/>
      <c r="N27" s="1349"/>
      <c r="O27" s="1349"/>
      <c r="P27" s="1349"/>
      <c r="Q27" s="1349"/>
      <c r="R27" s="1349"/>
      <c r="S27" s="1349"/>
      <c r="T27" s="1349"/>
      <c r="U27" s="1349"/>
      <c r="V27" s="1350"/>
    </row>
    <row r="28" spans="1:30" s="139" customFormat="1" ht="16.5" thickBot="1" x14ac:dyDescent="0.25">
      <c r="A28" s="194" t="s">
        <v>245</v>
      </c>
      <c r="B28" s="493" t="s">
        <v>242</v>
      </c>
      <c r="C28" s="251"/>
      <c r="D28" s="252"/>
      <c r="E28" s="252"/>
      <c r="F28" s="253"/>
      <c r="G28" s="230">
        <v>24</v>
      </c>
      <c r="H28" s="254">
        <f>G28*30</f>
        <v>720</v>
      </c>
      <c r="I28" s="255"/>
      <c r="J28" s="256"/>
      <c r="K28" s="256"/>
      <c r="L28" s="256"/>
      <c r="M28" s="198">
        <f t="shared" ref="M28" si="9">H28-I28</f>
        <v>720</v>
      </c>
      <c r="N28" s="255"/>
      <c r="O28" s="257"/>
      <c r="P28" s="258"/>
      <c r="Q28" s="255"/>
      <c r="R28" s="258"/>
      <c r="S28" s="255"/>
      <c r="T28" s="258"/>
      <c r="U28" s="255"/>
      <c r="V28" s="259"/>
    </row>
    <row r="29" spans="1:30" s="139" customFormat="1" ht="16.5" thickBot="1" x14ac:dyDescent="0.25">
      <c r="A29" s="222"/>
      <c r="B29" s="260"/>
      <c r="C29" s="261"/>
      <c r="D29" s="262"/>
      <c r="E29" s="262"/>
      <c r="F29" s="263"/>
      <c r="G29" s="239"/>
      <c r="H29" s="264"/>
      <c r="I29" s="265"/>
      <c r="J29" s="266"/>
      <c r="K29" s="266"/>
      <c r="L29" s="266"/>
      <c r="M29" s="243"/>
      <c r="N29" s="265"/>
      <c r="O29" s="267"/>
      <c r="P29" s="268"/>
      <c r="Q29" s="265"/>
      <c r="R29" s="268"/>
      <c r="S29" s="265"/>
      <c r="T29" s="268"/>
      <c r="U29" s="265"/>
      <c r="V29" s="269"/>
    </row>
    <row r="30" spans="1:30" s="139" customFormat="1" ht="16.5" thickBot="1" x14ac:dyDescent="0.25">
      <c r="A30" s="1351" t="s">
        <v>144</v>
      </c>
      <c r="B30" s="1352"/>
      <c r="C30" s="1352"/>
      <c r="D30" s="1352"/>
      <c r="E30" s="1352"/>
      <c r="F30" s="1353"/>
      <c r="G30" s="270">
        <f>SUM(G28:G29)</f>
        <v>24</v>
      </c>
      <c r="H30" s="271">
        <f t="shared" ref="H30:N30" si="10">SUM(H28:H28)</f>
        <v>720</v>
      </c>
      <c r="I30" s="271">
        <f t="shared" si="10"/>
        <v>0</v>
      </c>
      <c r="J30" s="271">
        <f t="shared" si="10"/>
        <v>0</v>
      </c>
      <c r="K30" s="271">
        <f t="shared" si="10"/>
        <v>0</v>
      </c>
      <c r="L30" s="271">
        <f t="shared" si="10"/>
        <v>0</v>
      </c>
      <c r="M30" s="271">
        <f t="shared" si="10"/>
        <v>720</v>
      </c>
      <c r="N30" s="271">
        <f t="shared" si="10"/>
        <v>0</v>
      </c>
      <c r="O30" s="271"/>
      <c r="P30" s="271">
        <f t="shared" ref="P30:V30" si="11">SUM(P28:P28)</f>
        <v>0</v>
      </c>
      <c r="Q30" s="271">
        <f t="shared" si="11"/>
        <v>0</v>
      </c>
      <c r="R30" s="271">
        <f t="shared" si="11"/>
        <v>0</v>
      </c>
      <c r="S30" s="271">
        <f t="shared" si="11"/>
        <v>0</v>
      </c>
      <c r="T30" s="271">
        <f t="shared" si="11"/>
        <v>0</v>
      </c>
      <c r="U30" s="271">
        <f t="shared" si="11"/>
        <v>0</v>
      </c>
      <c r="V30" s="272">
        <f t="shared" si="11"/>
        <v>0</v>
      </c>
      <c r="AB30" s="139">
        <f>G30*30</f>
        <v>720</v>
      </c>
    </row>
    <row r="31" spans="1:30" ht="16.5" thickBot="1" x14ac:dyDescent="0.25">
      <c r="A31" s="1354" t="s">
        <v>145</v>
      </c>
      <c r="B31" s="1355"/>
      <c r="C31" s="1355"/>
      <c r="D31" s="1355"/>
      <c r="E31" s="1355"/>
      <c r="F31" s="1355"/>
      <c r="G31" s="273">
        <f>G30+G26+G22+G15</f>
        <v>65.5</v>
      </c>
      <c r="H31" s="273">
        <f>H30+H26+H22+H15</f>
        <v>1965</v>
      </c>
      <c r="I31" s="274">
        <f t="shared" ref="I31:AA31" si="12">I22+I15+I26+I30</f>
        <v>309</v>
      </c>
      <c r="J31" s="274">
        <f t="shared" si="12"/>
        <v>114</v>
      </c>
      <c r="K31" s="274">
        <f t="shared" si="12"/>
        <v>0</v>
      </c>
      <c r="L31" s="274">
        <f t="shared" si="12"/>
        <v>195</v>
      </c>
      <c r="M31" s="274">
        <f t="shared" si="12"/>
        <v>1566</v>
      </c>
      <c r="N31" s="274">
        <f t="shared" si="12"/>
        <v>11</v>
      </c>
      <c r="O31" s="274">
        <f t="shared" si="12"/>
        <v>8</v>
      </c>
      <c r="P31" s="274">
        <f t="shared" si="12"/>
        <v>8</v>
      </c>
      <c r="Q31" s="274">
        <f t="shared" si="12"/>
        <v>0</v>
      </c>
      <c r="R31" s="274">
        <f t="shared" si="12"/>
        <v>0</v>
      </c>
      <c r="S31" s="274">
        <f t="shared" si="12"/>
        <v>0</v>
      </c>
      <c r="T31" s="274">
        <f t="shared" si="12"/>
        <v>0</v>
      </c>
      <c r="U31" s="274">
        <f t="shared" si="12"/>
        <v>0</v>
      </c>
      <c r="V31" s="274">
        <f t="shared" si="12"/>
        <v>0</v>
      </c>
      <c r="W31" s="274" t="e">
        <f t="shared" si="12"/>
        <v>#REF!</v>
      </c>
      <c r="X31" s="274" t="e">
        <f t="shared" si="12"/>
        <v>#REF!</v>
      </c>
      <c r="Y31" s="274" t="e">
        <f t="shared" si="12"/>
        <v>#REF!</v>
      </c>
      <c r="Z31" s="274" t="e">
        <f t="shared" si="12"/>
        <v>#REF!</v>
      </c>
      <c r="AA31" s="274" t="e">
        <f t="shared" si="12"/>
        <v>#REF!</v>
      </c>
      <c r="AB31" s="139">
        <f>G31*30</f>
        <v>1965</v>
      </c>
    </row>
    <row r="32" spans="1:30" x14ac:dyDescent="0.2">
      <c r="A32" s="1238" t="s">
        <v>146</v>
      </c>
      <c r="B32" s="1239"/>
      <c r="C32" s="1239"/>
      <c r="D32" s="1239"/>
      <c r="E32" s="1239"/>
      <c r="F32" s="1239"/>
      <c r="G32" s="1239"/>
      <c r="H32" s="1239"/>
      <c r="I32" s="1239"/>
      <c r="J32" s="1239"/>
      <c r="K32" s="1239"/>
      <c r="L32" s="1239"/>
      <c r="M32" s="1239"/>
      <c r="N32" s="1239"/>
      <c r="O32" s="1239"/>
      <c r="P32" s="1239"/>
      <c r="Q32" s="1239"/>
      <c r="R32" s="1239"/>
      <c r="S32" s="1239"/>
      <c r="T32" s="1239"/>
      <c r="U32" s="1239"/>
      <c r="V32" s="1240"/>
    </row>
    <row r="33" spans="1:29" ht="16.5" thickBot="1" x14ac:dyDescent="0.25">
      <c r="A33" s="1241" t="s">
        <v>147</v>
      </c>
      <c r="B33" s="1242"/>
      <c r="C33" s="1242"/>
      <c r="D33" s="1242"/>
      <c r="E33" s="1242"/>
      <c r="F33" s="1242"/>
      <c r="G33" s="1242"/>
      <c r="H33" s="1242"/>
      <c r="I33" s="1214"/>
      <c r="J33" s="1214"/>
      <c r="K33" s="1214"/>
      <c r="L33" s="1214"/>
      <c r="M33" s="1214"/>
      <c r="N33" s="1242"/>
      <c r="O33" s="1242"/>
      <c r="P33" s="1242"/>
      <c r="Q33" s="1242"/>
      <c r="R33" s="1242"/>
      <c r="S33" s="1242"/>
      <c r="T33" s="1242"/>
      <c r="U33" s="1242"/>
      <c r="V33" s="1243"/>
    </row>
    <row r="34" spans="1:29" ht="16.5" thickBot="1" x14ac:dyDescent="0.25">
      <c r="A34" s="1301" t="s">
        <v>84</v>
      </c>
      <c r="B34" s="494" t="s">
        <v>190</v>
      </c>
      <c r="C34" s="495"/>
      <c r="D34" s="496" t="s">
        <v>137</v>
      </c>
      <c r="E34" s="496"/>
      <c r="F34" s="497"/>
      <c r="G34" s="498">
        <v>4</v>
      </c>
      <c r="H34" s="504">
        <f>G34*30</f>
        <v>120</v>
      </c>
      <c r="I34" s="499">
        <f>J34+K34+L34</f>
        <v>54</v>
      </c>
      <c r="J34" s="500">
        <v>18</v>
      </c>
      <c r="K34" s="500"/>
      <c r="L34" s="500">
        <v>36</v>
      </c>
      <c r="M34" s="501">
        <f>H34-I34</f>
        <v>66</v>
      </c>
      <c r="N34" s="502"/>
      <c r="O34" s="503">
        <v>3</v>
      </c>
      <c r="P34" s="497">
        <v>3</v>
      </c>
      <c r="Q34" s="495"/>
      <c r="R34" s="497"/>
      <c r="S34" s="495"/>
      <c r="T34" s="497"/>
      <c r="U34" s="495"/>
      <c r="V34" s="497"/>
      <c r="AB34" s="193" t="s">
        <v>237</v>
      </c>
      <c r="AC34" s="193" t="s">
        <v>246</v>
      </c>
    </row>
    <row r="35" spans="1:29" ht="31.5" x14ac:dyDescent="0.2">
      <c r="A35" s="1302"/>
      <c r="B35" s="543" t="s">
        <v>235</v>
      </c>
      <c r="C35" s="544"/>
      <c r="D35" s="545" t="s">
        <v>137</v>
      </c>
      <c r="E35" s="545"/>
      <c r="F35" s="546"/>
      <c r="G35" s="547">
        <v>4</v>
      </c>
      <c r="H35" s="548">
        <f>G35*30</f>
        <v>120</v>
      </c>
      <c r="I35" s="549">
        <f>J35+K35+L35</f>
        <v>54</v>
      </c>
      <c r="J35" s="550">
        <v>18</v>
      </c>
      <c r="K35" s="550"/>
      <c r="L35" s="550">
        <v>36</v>
      </c>
      <c r="M35" s="551">
        <f>H35-I35</f>
        <v>66</v>
      </c>
      <c r="N35" s="552"/>
      <c r="O35" s="553">
        <v>3</v>
      </c>
      <c r="P35" s="546">
        <v>3</v>
      </c>
      <c r="Q35" s="554"/>
      <c r="R35" s="555"/>
      <c r="S35" s="554"/>
      <c r="T35" s="555"/>
      <c r="U35" s="554"/>
      <c r="V35" s="555"/>
    </row>
    <row r="36" spans="1:29" ht="16.5" thickBot="1" x14ac:dyDescent="0.3">
      <c r="A36" s="1303"/>
      <c r="B36" s="556" t="s">
        <v>247</v>
      </c>
      <c r="C36" s="557"/>
      <c r="D36" s="557"/>
      <c r="E36" s="557"/>
      <c r="F36" s="557"/>
      <c r="G36" s="558">
        <v>4</v>
      </c>
      <c r="H36" s="559">
        <f>G36*30</f>
        <v>120</v>
      </c>
      <c r="I36" s="560"/>
      <c r="J36" s="560"/>
      <c r="K36" s="560"/>
      <c r="L36" s="560"/>
      <c r="M36" s="560"/>
      <c r="N36" s="557"/>
      <c r="O36" s="557"/>
      <c r="P36" s="557"/>
      <c r="Q36" s="557"/>
      <c r="R36" s="557"/>
      <c r="S36" s="557"/>
      <c r="T36" s="557"/>
      <c r="U36" s="557"/>
      <c r="V36" s="557"/>
    </row>
    <row r="37" spans="1:29" ht="16.5" thickBot="1" x14ac:dyDescent="0.25">
      <c r="A37" s="1296" t="s">
        <v>148</v>
      </c>
      <c r="B37" s="1297"/>
      <c r="C37" s="1297"/>
      <c r="D37" s="1297"/>
      <c r="E37" s="1297"/>
      <c r="F37" s="1298"/>
      <c r="G37" s="275">
        <f>G34</f>
        <v>4</v>
      </c>
      <c r="H37" s="276">
        <f t="shared" ref="H37:V37" si="13">H34</f>
        <v>120</v>
      </c>
      <c r="I37" s="276">
        <f t="shared" si="13"/>
        <v>54</v>
      </c>
      <c r="J37" s="276">
        <f t="shared" si="13"/>
        <v>18</v>
      </c>
      <c r="K37" s="276">
        <f t="shared" si="13"/>
        <v>0</v>
      </c>
      <c r="L37" s="276">
        <f t="shared" si="13"/>
        <v>36</v>
      </c>
      <c r="M37" s="276">
        <f t="shared" si="13"/>
        <v>66</v>
      </c>
      <c r="N37" s="276">
        <f t="shared" si="13"/>
        <v>0</v>
      </c>
      <c r="O37" s="276">
        <f t="shared" si="13"/>
        <v>3</v>
      </c>
      <c r="P37" s="276">
        <f t="shared" si="13"/>
        <v>3</v>
      </c>
      <c r="Q37" s="276">
        <f t="shared" si="13"/>
        <v>0</v>
      </c>
      <c r="R37" s="276">
        <f t="shared" si="13"/>
        <v>0</v>
      </c>
      <c r="S37" s="276">
        <f t="shared" si="13"/>
        <v>0</v>
      </c>
      <c r="T37" s="276">
        <f t="shared" si="13"/>
        <v>0</v>
      </c>
      <c r="U37" s="276">
        <f t="shared" si="13"/>
        <v>0</v>
      </c>
      <c r="V37" s="276">
        <f t="shared" si="13"/>
        <v>0</v>
      </c>
      <c r="W37" s="276">
        <f t="shared" ref="W37:AA37" si="14">SUM(W34:W35)</f>
        <v>0</v>
      </c>
      <c r="X37" s="276">
        <f t="shared" si="14"/>
        <v>0</v>
      </c>
      <c r="Y37" s="276">
        <f t="shared" si="14"/>
        <v>0</v>
      </c>
      <c r="Z37" s="276">
        <f t="shared" si="14"/>
        <v>0</v>
      </c>
      <c r="AA37" s="276">
        <f t="shared" si="14"/>
        <v>0</v>
      </c>
      <c r="AB37" s="139">
        <f>G37*30</f>
        <v>120</v>
      </c>
    </row>
    <row r="38" spans="1:29" x14ac:dyDescent="0.2">
      <c r="A38" s="507"/>
      <c r="B38" s="508" t="s">
        <v>33</v>
      </c>
      <c r="C38" s="509"/>
      <c r="D38" s="510"/>
      <c r="E38" s="511"/>
      <c r="F38" s="512"/>
      <c r="G38" s="513"/>
      <c r="H38" s="509"/>
      <c r="I38" s="514"/>
      <c r="J38" s="509"/>
      <c r="K38" s="509"/>
      <c r="L38" s="509"/>
      <c r="M38" s="509"/>
      <c r="N38" s="515" t="s">
        <v>248</v>
      </c>
      <c r="O38" s="516" t="s">
        <v>248</v>
      </c>
      <c r="P38" s="516" t="s">
        <v>248</v>
      </c>
      <c r="Q38" s="517"/>
      <c r="R38" s="518"/>
      <c r="S38" s="518"/>
      <c r="T38" s="518"/>
      <c r="U38" s="518"/>
      <c r="V38" s="518"/>
      <c r="W38" s="506"/>
      <c r="X38" s="506"/>
      <c r="Y38" s="506"/>
      <c r="Z38" s="506"/>
      <c r="AA38" s="506"/>
    </row>
    <row r="39" spans="1:29" x14ac:dyDescent="0.2">
      <c r="A39" s="519"/>
      <c r="B39" s="520" t="s">
        <v>249</v>
      </c>
      <c r="C39" s="521"/>
      <c r="D39" s="522"/>
      <c r="E39" s="522"/>
      <c r="F39" s="523"/>
      <c r="G39" s="524"/>
      <c r="H39" s="521"/>
      <c r="I39" s="525"/>
      <c r="J39" s="521"/>
      <c r="K39" s="521"/>
      <c r="L39" s="521"/>
      <c r="M39" s="521"/>
      <c r="N39" s="526"/>
      <c r="O39" s="527"/>
      <c r="P39" s="527"/>
      <c r="Q39" s="518"/>
      <c r="R39" s="518"/>
      <c r="S39" s="518"/>
      <c r="T39" s="518"/>
      <c r="U39" s="518"/>
      <c r="V39" s="518"/>
      <c r="W39" s="506"/>
      <c r="X39" s="506"/>
      <c r="Y39" s="506"/>
      <c r="Z39" s="506"/>
      <c r="AA39" s="506"/>
    </row>
    <row r="40" spans="1:29" ht="16.5" thickBot="1" x14ac:dyDescent="0.25">
      <c r="A40" s="1241" t="s">
        <v>183</v>
      </c>
      <c r="B40" s="1242"/>
      <c r="C40" s="1242"/>
      <c r="D40" s="1242"/>
      <c r="E40" s="1242"/>
      <c r="F40" s="1242"/>
      <c r="G40" s="1242"/>
      <c r="H40" s="1242"/>
      <c r="I40" s="1242"/>
      <c r="J40" s="1242"/>
      <c r="K40" s="1242"/>
      <c r="L40" s="1242"/>
      <c r="M40" s="1242"/>
      <c r="N40" s="1214"/>
      <c r="O40" s="1214"/>
      <c r="P40" s="1214"/>
      <c r="Q40" s="1242"/>
      <c r="R40" s="1242"/>
      <c r="S40" s="1242"/>
      <c r="T40" s="1242"/>
      <c r="U40" s="1242"/>
      <c r="V40" s="1243"/>
    </row>
    <row r="41" spans="1:29" ht="16.5" thickBot="1" x14ac:dyDescent="0.25">
      <c r="A41" s="1299" t="s">
        <v>149</v>
      </c>
      <c r="B41" s="277" t="s">
        <v>192</v>
      </c>
      <c r="C41" s="278"/>
      <c r="D41" s="278">
        <v>1</v>
      </c>
      <c r="E41" s="278"/>
      <c r="F41" s="278"/>
      <c r="G41" s="279">
        <v>3</v>
      </c>
      <c r="H41" s="299">
        <f t="shared" ref="H41:H43" si="15">G41*30</f>
        <v>90</v>
      </c>
      <c r="I41" s="42">
        <v>64</v>
      </c>
      <c r="J41" s="278">
        <v>15</v>
      </c>
      <c r="K41" s="278"/>
      <c r="L41" s="278">
        <v>15</v>
      </c>
      <c r="M41" s="280">
        <v>86</v>
      </c>
      <c r="N41" s="42">
        <v>2</v>
      </c>
      <c r="O41" s="43"/>
      <c r="P41" s="56"/>
      <c r="Q41" s="278"/>
      <c r="R41" s="138"/>
      <c r="S41" s="278"/>
      <c r="T41" s="138"/>
      <c r="U41" s="278"/>
      <c r="V41" s="138"/>
      <c r="W41" s="281"/>
      <c r="X41" s="281"/>
      <c r="Y41" s="281"/>
      <c r="AB41" s="193" t="s">
        <v>237</v>
      </c>
    </row>
    <row r="42" spans="1:29" x14ac:dyDescent="0.2">
      <c r="A42" s="1300"/>
      <c r="B42" s="282" t="s">
        <v>193</v>
      </c>
      <c r="C42" s="278"/>
      <c r="D42" s="278">
        <v>1</v>
      </c>
      <c r="E42" s="278"/>
      <c r="F42" s="278"/>
      <c r="G42" s="279">
        <v>3</v>
      </c>
      <c r="H42" s="299">
        <f t="shared" si="15"/>
        <v>90</v>
      </c>
      <c r="I42" s="42">
        <v>64</v>
      </c>
      <c r="J42" s="278">
        <v>15</v>
      </c>
      <c r="K42" s="278"/>
      <c r="L42" s="278">
        <v>15</v>
      </c>
      <c r="M42" s="280">
        <v>86</v>
      </c>
      <c r="N42" s="42">
        <v>2</v>
      </c>
      <c r="O42" s="47"/>
      <c r="P42" s="59"/>
      <c r="Q42" s="291"/>
      <c r="R42" s="292"/>
      <c r="S42" s="291"/>
      <c r="T42" s="292"/>
      <c r="U42" s="291"/>
      <c r="V42" s="292"/>
      <c r="W42" s="281"/>
      <c r="X42" s="281"/>
      <c r="Y42" s="281"/>
    </row>
    <row r="43" spans="1:29" x14ac:dyDescent="0.2">
      <c r="A43" s="1289" t="s">
        <v>151</v>
      </c>
      <c r="B43" s="293" t="s">
        <v>194</v>
      </c>
      <c r="C43" s="294">
        <v>1</v>
      </c>
      <c r="D43" s="295"/>
      <c r="E43" s="296"/>
      <c r="F43" s="297"/>
      <c r="G43" s="298">
        <v>5</v>
      </c>
      <c r="H43" s="299">
        <f t="shared" si="15"/>
        <v>150</v>
      </c>
      <c r="I43" s="300">
        <f t="shared" ref="I43:I50" si="16">J43+L43+K43</f>
        <v>60</v>
      </c>
      <c r="J43" s="301">
        <v>30</v>
      </c>
      <c r="K43" s="302"/>
      <c r="L43" s="302">
        <v>30</v>
      </c>
      <c r="M43" s="303">
        <f t="shared" ref="M43" si="17">H43-I43</f>
        <v>90</v>
      </c>
      <c r="N43" s="304">
        <v>4</v>
      </c>
      <c r="O43" s="305"/>
      <c r="P43" s="306"/>
      <c r="Q43" s="307"/>
      <c r="R43" s="306"/>
      <c r="S43" s="304"/>
      <c r="T43" s="306"/>
      <c r="U43" s="304"/>
      <c r="V43" s="308"/>
      <c r="AB43" s="193" t="s">
        <v>237</v>
      </c>
    </row>
    <row r="44" spans="1:29" ht="30.75" customHeight="1" x14ac:dyDescent="0.2">
      <c r="A44" s="1290"/>
      <c r="B44" s="293" t="s">
        <v>195</v>
      </c>
      <c r="C44" s="294">
        <v>1</v>
      </c>
      <c r="D44" s="295"/>
      <c r="E44" s="296"/>
      <c r="F44" s="297"/>
      <c r="G44" s="298">
        <v>5</v>
      </c>
      <c r="H44" s="299">
        <f t="shared" ref="H44" si="18">G44*30</f>
        <v>150</v>
      </c>
      <c r="I44" s="300">
        <f t="shared" si="16"/>
        <v>60</v>
      </c>
      <c r="J44" s="301">
        <v>30</v>
      </c>
      <c r="K44" s="302"/>
      <c r="L44" s="302">
        <v>30</v>
      </c>
      <c r="M44" s="303">
        <f t="shared" ref="M44" si="19">H44-I44</f>
        <v>90</v>
      </c>
      <c r="N44" s="304">
        <v>4</v>
      </c>
      <c r="O44" s="305"/>
      <c r="P44" s="306"/>
      <c r="Q44" s="307"/>
      <c r="R44" s="306"/>
      <c r="S44" s="304"/>
      <c r="T44" s="306"/>
      <c r="U44" s="304"/>
      <c r="V44" s="308"/>
    </row>
    <row r="45" spans="1:29" ht="31.5" x14ac:dyDescent="0.2">
      <c r="A45" s="1289" t="s">
        <v>152</v>
      </c>
      <c r="B45" s="293" t="s">
        <v>196</v>
      </c>
      <c r="C45" s="294"/>
      <c r="D45" s="295" t="s">
        <v>150</v>
      </c>
      <c r="E45" s="296"/>
      <c r="F45" s="297"/>
      <c r="G45" s="298">
        <v>4</v>
      </c>
      <c r="H45" s="299">
        <f t="shared" ref="H45" si="20">G45*30</f>
        <v>120</v>
      </c>
      <c r="I45" s="300">
        <f t="shared" si="16"/>
        <v>45</v>
      </c>
      <c r="J45" s="301">
        <v>15</v>
      </c>
      <c r="K45" s="302">
        <v>30</v>
      </c>
      <c r="L45" s="302"/>
      <c r="M45" s="303">
        <f t="shared" ref="M45" si="21">H45-I45</f>
        <v>75</v>
      </c>
      <c r="N45" s="304">
        <v>3</v>
      </c>
      <c r="O45" s="305"/>
      <c r="P45" s="306"/>
      <c r="Q45" s="307"/>
      <c r="R45" s="306"/>
      <c r="S45" s="304"/>
      <c r="T45" s="306"/>
      <c r="U45" s="304"/>
      <c r="V45" s="308"/>
      <c r="AB45" s="193" t="s">
        <v>237</v>
      </c>
    </row>
    <row r="46" spans="1:29" x14ac:dyDescent="0.2">
      <c r="A46" s="1290"/>
      <c r="B46" s="293" t="s">
        <v>197</v>
      </c>
      <c r="C46" s="294"/>
      <c r="D46" s="295" t="s">
        <v>150</v>
      </c>
      <c r="E46" s="296"/>
      <c r="F46" s="297"/>
      <c r="G46" s="298">
        <v>4</v>
      </c>
      <c r="H46" s="299">
        <f t="shared" ref="H46" si="22">G46*30</f>
        <v>120</v>
      </c>
      <c r="I46" s="300">
        <f t="shared" si="16"/>
        <v>45</v>
      </c>
      <c r="J46" s="301">
        <v>15</v>
      </c>
      <c r="K46" s="302">
        <v>30</v>
      </c>
      <c r="L46" s="302"/>
      <c r="M46" s="303">
        <f t="shared" ref="M46" si="23">H46-I46</f>
        <v>75</v>
      </c>
      <c r="N46" s="304">
        <v>3</v>
      </c>
      <c r="O46" s="305"/>
      <c r="P46" s="306"/>
      <c r="Q46" s="307"/>
      <c r="R46" s="306"/>
      <c r="S46" s="304"/>
      <c r="T46" s="306"/>
      <c r="U46" s="304"/>
      <c r="V46" s="308"/>
    </row>
    <row r="47" spans="1:29" x14ac:dyDescent="0.2">
      <c r="A47" s="1289" t="s">
        <v>184</v>
      </c>
      <c r="B47" s="293" t="s">
        <v>199</v>
      </c>
      <c r="C47" s="294">
        <v>2</v>
      </c>
      <c r="D47" s="295"/>
      <c r="E47" s="296"/>
      <c r="F47" s="297"/>
      <c r="G47" s="298">
        <v>4</v>
      </c>
      <c r="H47" s="299">
        <f t="shared" ref="H47" si="24">G47*30</f>
        <v>120</v>
      </c>
      <c r="I47" s="300">
        <f t="shared" si="16"/>
        <v>54</v>
      </c>
      <c r="J47" s="301">
        <v>18</v>
      </c>
      <c r="K47" s="302"/>
      <c r="L47" s="302">
        <v>36</v>
      </c>
      <c r="M47" s="303">
        <f t="shared" ref="M47" si="25">H47-I47</f>
        <v>66</v>
      </c>
      <c r="N47" s="304"/>
      <c r="O47" s="305">
        <v>3</v>
      </c>
      <c r="P47" s="306">
        <v>3</v>
      </c>
      <c r="Q47" s="307"/>
      <c r="R47" s="306"/>
      <c r="S47" s="304"/>
      <c r="T47" s="306"/>
      <c r="U47" s="304"/>
      <c r="V47" s="308"/>
      <c r="AB47" s="193" t="s">
        <v>237</v>
      </c>
    </row>
    <row r="48" spans="1:29" x14ac:dyDescent="0.2">
      <c r="A48" s="1290"/>
      <c r="B48" s="293" t="s">
        <v>198</v>
      </c>
      <c r="C48" s="294">
        <v>2</v>
      </c>
      <c r="D48" s="295"/>
      <c r="E48" s="296"/>
      <c r="F48" s="297"/>
      <c r="G48" s="298">
        <v>4</v>
      </c>
      <c r="H48" s="299">
        <f t="shared" ref="H48" si="26">G48*30</f>
        <v>120</v>
      </c>
      <c r="I48" s="300">
        <f t="shared" si="16"/>
        <v>54</v>
      </c>
      <c r="J48" s="301">
        <v>18</v>
      </c>
      <c r="K48" s="302"/>
      <c r="L48" s="302">
        <v>36</v>
      </c>
      <c r="M48" s="303">
        <f t="shared" ref="M48" si="27">H48-I48</f>
        <v>66</v>
      </c>
      <c r="N48" s="304"/>
      <c r="O48" s="305">
        <v>3</v>
      </c>
      <c r="P48" s="306">
        <v>3</v>
      </c>
      <c r="Q48" s="307"/>
      <c r="R48" s="306"/>
      <c r="S48" s="304"/>
      <c r="T48" s="306"/>
      <c r="U48" s="304"/>
      <c r="V48" s="308"/>
    </row>
    <row r="49" spans="1:28" x14ac:dyDescent="0.2">
      <c r="A49" s="1289" t="s">
        <v>152</v>
      </c>
      <c r="B49" s="293" t="s">
        <v>200</v>
      </c>
      <c r="C49" s="294">
        <v>2</v>
      </c>
      <c r="D49" s="295"/>
      <c r="E49" s="296"/>
      <c r="F49" s="297"/>
      <c r="G49" s="298">
        <v>4.5</v>
      </c>
      <c r="H49" s="299">
        <f t="shared" ref="H49" si="28">G49*30</f>
        <v>135</v>
      </c>
      <c r="I49" s="300">
        <f t="shared" si="16"/>
        <v>54</v>
      </c>
      <c r="J49" s="301">
        <v>18</v>
      </c>
      <c r="K49" s="302"/>
      <c r="L49" s="302">
        <v>36</v>
      </c>
      <c r="M49" s="303">
        <f t="shared" ref="M49" si="29">H49-I49</f>
        <v>81</v>
      </c>
      <c r="N49" s="304"/>
      <c r="O49" s="305">
        <v>3</v>
      </c>
      <c r="P49" s="306">
        <v>3</v>
      </c>
      <c r="Q49" s="307"/>
      <c r="R49" s="306"/>
      <c r="S49" s="304"/>
      <c r="T49" s="306"/>
      <c r="U49" s="304"/>
      <c r="V49" s="308"/>
      <c r="AB49" s="193" t="s">
        <v>237</v>
      </c>
    </row>
    <row r="50" spans="1:28" ht="16.5" thickBot="1" x14ac:dyDescent="0.25">
      <c r="A50" s="1291"/>
      <c r="B50" s="309" t="s">
        <v>236</v>
      </c>
      <c r="C50" s="294">
        <v>2</v>
      </c>
      <c r="D50" s="295"/>
      <c r="E50" s="296"/>
      <c r="F50" s="297"/>
      <c r="G50" s="298">
        <v>4.5</v>
      </c>
      <c r="H50" s="299">
        <f t="shared" ref="H50" si="30">G50*30</f>
        <v>135</v>
      </c>
      <c r="I50" s="300">
        <f t="shared" si="16"/>
        <v>54</v>
      </c>
      <c r="J50" s="301">
        <v>18</v>
      </c>
      <c r="K50" s="302"/>
      <c r="L50" s="302">
        <v>36</v>
      </c>
      <c r="M50" s="303">
        <f t="shared" ref="M50" si="31">H50-I50</f>
        <v>81</v>
      </c>
      <c r="N50" s="304"/>
      <c r="O50" s="305">
        <v>3</v>
      </c>
      <c r="P50" s="306">
        <v>3</v>
      </c>
      <c r="Q50" s="323"/>
      <c r="R50" s="322"/>
      <c r="S50" s="320"/>
      <c r="T50" s="322"/>
      <c r="U50" s="320"/>
      <c r="V50" s="324"/>
    </row>
    <row r="51" spans="1:28" ht="16.5" thickBot="1" x14ac:dyDescent="0.25">
      <c r="A51" s="1292" t="s">
        <v>153</v>
      </c>
      <c r="B51" s="1293"/>
      <c r="C51" s="1293"/>
      <c r="D51" s="1293"/>
      <c r="E51" s="1293"/>
      <c r="F51" s="1294"/>
      <c r="G51" s="224">
        <f>G41+G43+G45+G47+G49</f>
        <v>20.5</v>
      </c>
      <c r="H51" s="224">
        <f>H41+H43+H45+H47+H49</f>
        <v>615</v>
      </c>
      <c r="I51" s="225">
        <f t="shared" ref="I51:P51" si="32">I41+I43+I45+I47+I49</f>
        <v>277</v>
      </c>
      <c r="J51" s="225">
        <f t="shared" si="32"/>
        <v>96</v>
      </c>
      <c r="K51" s="225">
        <f t="shared" si="32"/>
        <v>30</v>
      </c>
      <c r="L51" s="225">
        <f t="shared" si="32"/>
        <v>117</v>
      </c>
      <c r="M51" s="225">
        <f t="shared" si="32"/>
        <v>398</v>
      </c>
      <c r="N51" s="225">
        <f t="shared" si="32"/>
        <v>9</v>
      </c>
      <c r="O51" s="225">
        <f t="shared" si="32"/>
        <v>6</v>
      </c>
      <c r="P51" s="225">
        <f t="shared" si="32"/>
        <v>6</v>
      </c>
      <c r="Q51" s="225">
        <f t="shared" ref="Q51:V51" si="33">SUM(Q41:Q50)</f>
        <v>0</v>
      </c>
      <c r="R51" s="225">
        <f t="shared" si="33"/>
        <v>0</v>
      </c>
      <c r="S51" s="225">
        <f t="shared" si="33"/>
        <v>0</v>
      </c>
      <c r="T51" s="225">
        <f t="shared" si="33"/>
        <v>0</v>
      </c>
      <c r="U51" s="225">
        <f t="shared" si="33"/>
        <v>0</v>
      </c>
      <c r="V51" s="225">
        <f t="shared" si="33"/>
        <v>0</v>
      </c>
      <c r="AB51" s="139">
        <f>G51*30</f>
        <v>615</v>
      </c>
    </row>
    <row r="52" spans="1:28" ht="16.5" thickBot="1" x14ac:dyDescent="0.25">
      <c r="A52" s="1285" t="s">
        <v>154</v>
      </c>
      <c r="B52" s="1286"/>
      <c r="C52" s="1286"/>
      <c r="D52" s="1286"/>
      <c r="E52" s="1286"/>
      <c r="F52" s="1287"/>
      <c r="G52" s="325">
        <f t="shared" ref="G52:V52" si="34">G51+G37</f>
        <v>24.5</v>
      </c>
      <c r="H52" s="326">
        <f t="shared" si="34"/>
        <v>735</v>
      </c>
      <c r="I52" s="326">
        <f t="shared" si="34"/>
        <v>331</v>
      </c>
      <c r="J52" s="326">
        <f t="shared" si="34"/>
        <v>114</v>
      </c>
      <c r="K52" s="326">
        <f t="shared" si="34"/>
        <v>30</v>
      </c>
      <c r="L52" s="326">
        <f t="shared" si="34"/>
        <v>153</v>
      </c>
      <c r="M52" s="326">
        <f t="shared" si="34"/>
        <v>464</v>
      </c>
      <c r="N52" s="225">
        <f t="shared" si="34"/>
        <v>9</v>
      </c>
      <c r="O52" s="225">
        <f t="shared" si="34"/>
        <v>9</v>
      </c>
      <c r="P52" s="225">
        <f t="shared" si="34"/>
        <v>9</v>
      </c>
      <c r="Q52" s="225">
        <f t="shared" si="34"/>
        <v>0</v>
      </c>
      <c r="R52" s="225">
        <f t="shared" si="34"/>
        <v>0</v>
      </c>
      <c r="S52" s="225">
        <f t="shared" si="34"/>
        <v>0</v>
      </c>
      <c r="T52" s="225">
        <f t="shared" si="34"/>
        <v>0</v>
      </c>
      <c r="U52" s="225">
        <f t="shared" si="34"/>
        <v>0</v>
      </c>
      <c r="V52" s="225">
        <f t="shared" si="34"/>
        <v>0</v>
      </c>
    </row>
    <row r="53" spans="1:28" s="139" customFormat="1" ht="16.5" thickBot="1" x14ac:dyDescent="0.25">
      <c r="A53" s="1288" t="s">
        <v>155</v>
      </c>
      <c r="B53" s="1288"/>
      <c r="C53" s="1288"/>
      <c r="D53" s="1288"/>
      <c r="E53" s="1288"/>
      <c r="F53" s="1288"/>
      <c r="G53" s="325">
        <f t="shared" ref="G53:M53" si="35">G52+G31</f>
        <v>90</v>
      </c>
      <c r="H53" s="326">
        <f t="shared" si="35"/>
        <v>2700</v>
      </c>
      <c r="I53" s="326">
        <f t="shared" si="35"/>
        <v>640</v>
      </c>
      <c r="J53" s="326">
        <f t="shared" si="35"/>
        <v>228</v>
      </c>
      <c r="K53" s="326">
        <f t="shared" si="35"/>
        <v>30</v>
      </c>
      <c r="L53" s="326">
        <f t="shared" si="35"/>
        <v>348</v>
      </c>
      <c r="M53" s="326">
        <f t="shared" si="35"/>
        <v>2030</v>
      </c>
      <c r="N53" s="225">
        <f t="shared" ref="N53:V53" si="36">N31+N52</f>
        <v>20</v>
      </c>
      <c r="O53" s="225">
        <f t="shared" si="36"/>
        <v>17</v>
      </c>
      <c r="P53" s="225">
        <f t="shared" si="36"/>
        <v>17</v>
      </c>
      <c r="Q53" s="225">
        <f t="shared" si="36"/>
        <v>0</v>
      </c>
      <c r="R53" s="225">
        <f t="shared" si="36"/>
        <v>0</v>
      </c>
      <c r="S53" s="225">
        <f t="shared" si="36"/>
        <v>0</v>
      </c>
      <c r="T53" s="225">
        <f t="shared" si="36"/>
        <v>0</v>
      </c>
      <c r="U53" s="225">
        <f t="shared" si="36"/>
        <v>0</v>
      </c>
      <c r="V53" s="225">
        <f t="shared" si="36"/>
        <v>0</v>
      </c>
      <c r="Y53" s="133">
        <v>22</v>
      </c>
      <c r="Z53" s="133">
        <v>22</v>
      </c>
      <c r="AA53" s="133">
        <v>22</v>
      </c>
    </row>
    <row r="54" spans="1:28" s="139" customFormat="1" ht="16.5" thickBot="1" x14ac:dyDescent="0.25">
      <c r="A54" s="1295" t="s">
        <v>35</v>
      </c>
      <c r="B54" s="1295"/>
      <c r="C54" s="1295"/>
      <c r="D54" s="1295"/>
      <c r="E54" s="1295"/>
      <c r="F54" s="1295"/>
      <c r="G54" s="1295"/>
      <c r="H54" s="1295"/>
      <c r="I54" s="1295"/>
      <c r="J54" s="1295"/>
      <c r="K54" s="1295"/>
      <c r="L54" s="1295"/>
      <c r="M54" s="1295"/>
      <c r="N54" s="225">
        <f>N53</f>
        <v>20</v>
      </c>
      <c r="O54" s="225">
        <f t="shared" ref="O54:V54" si="37">O53</f>
        <v>17</v>
      </c>
      <c r="P54" s="225">
        <f t="shared" si="37"/>
        <v>17</v>
      </c>
      <c r="Q54" s="225">
        <f t="shared" si="37"/>
        <v>0</v>
      </c>
      <c r="R54" s="225">
        <f t="shared" si="37"/>
        <v>0</v>
      </c>
      <c r="S54" s="225">
        <f t="shared" si="37"/>
        <v>0</v>
      </c>
      <c r="T54" s="225">
        <f t="shared" si="37"/>
        <v>0</v>
      </c>
      <c r="U54" s="225">
        <f t="shared" si="37"/>
        <v>0</v>
      </c>
      <c r="V54" s="225">
        <f t="shared" si="37"/>
        <v>0</v>
      </c>
      <c r="Y54" s="134">
        <f t="shared" ref="Y54:AA54" si="38">Y53</f>
        <v>22</v>
      </c>
      <c r="Z54" s="134">
        <f t="shared" si="38"/>
        <v>22</v>
      </c>
      <c r="AA54" s="134">
        <f t="shared" si="38"/>
        <v>22</v>
      </c>
    </row>
    <row r="55" spans="1:28" s="139" customFormat="1" ht="16.5" thickBot="1" x14ac:dyDescent="0.25">
      <c r="A55" s="1284" t="s">
        <v>34</v>
      </c>
      <c r="B55" s="1284"/>
      <c r="C55" s="1284"/>
      <c r="D55" s="1284"/>
      <c r="E55" s="1284"/>
      <c r="F55" s="1284"/>
      <c r="G55" s="1284"/>
      <c r="H55" s="1284"/>
      <c r="I55" s="1284"/>
      <c r="J55" s="1284"/>
      <c r="K55" s="1284"/>
      <c r="L55" s="1284"/>
      <c r="M55" s="1284"/>
      <c r="N55" s="225">
        <v>3</v>
      </c>
      <c r="O55" s="327"/>
      <c r="P55" s="328">
        <v>3</v>
      </c>
      <c r="Q55" s="328"/>
      <c r="R55" s="328"/>
      <c r="S55" s="328"/>
      <c r="T55" s="328"/>
      <c r="U55" s="328"/>
      <c r="V55" s="328"/>
    </row>
    <row r="56" spans="1:28" s="139" customFormat="1" ht="16.5" thickBot="1" x14ac:dyDescent="0.25">
      <c r="A56" s="1284" t="s">
        <v>156</v>
      </c>
      <c r="B56" s="1284"/>
      <c r="C56" s="1284"/>
      <c r="D56" s="1284"/>
      <c r="E56" s="1284"/>
      <c r="F56" s="1284"/>
      <c r="G56" s="1284"/>
      <c r="H56" s="1284"/>
      <c r="I56" s="1284"/>
      <c r="J56" s="1284"/>
      <c r="K56" s="1284"/>
      <c r="L56" s="1284"/>
      <c r="M56" s="1284"/>
      <c r="N56" s="505">
        <v>5</v>
      </c>
      <c r="O56" s="327"/>
      <c r="P56" s="328">
        <v>4</v>
      </c>
      <c r="Q56" s="328">
        <v>2</v>
      </c>
      <c r="R56" s="328"/>
      <c r="S56" s="328"/>
      <c r="T56" s="328"/>
      <c r="U56" s="328"/>
      <c r="V56" s="328"/>
    </row>
    <row r="57" spans="1:28" s="139" customFormat="1" ht="16.5" thickBot="1" x14ac:dyDescent="0.25">
      <c r="A57" s="1284" t="s">
        <v>157</v>
      </c>
      <c r="B57" s="1284"/>
      <c r="C57" s="1284"/>
      <c r="D57" s="1284"/>
      <c r="E57" s="1284"/>
      <c r="F57" s="1284"/>
      <c r="G57" s="1284"/>
      <c r="H57" s="1284"/>
      <c r="I57" s="1284"/>
      <c r="J57" s="1284"/>
      <c r="K57" s="1284"/>
      <c r="L57" s="1284"/>
      <c r="M57" s="1284"/>
      <c r="N57" s="329"/>
      <c r="O57" s="330"/>
      <c r="P57" s="331"/>
      <c r="Q57" s="329"/>
      <c r="R57" s="332"/>
      <c r="S57" s="332"/>
      <c r="T57" s="332"/>
      <c r="U57" s="332"/>
      <c r="V57" s="332"/>
    </row>
    <row r="58" spans="1:28" s="139" customFormat="1" ht="16.5" thickBot="1" x14ac:dyDescent="0.25">
      <c r="A58" s="1277" t="s">
        <v>36</v>
      </c>
      <c r="B58" s="1277"/>
      <c r="C58" s="1277"/>
      <c r="D58" s="1277"/>
      <c r="E58" s="1277"/>
      <c r="F58" s="1277"/>
      <c r="G58" s="1277"/>
      <c r="H58" s="1277"/>
      <c r="I58" s="1277"/>
      <c r="J58" s="1277"/>
      <c r="K58" s="1277"/>
      <c r="L58" s="1277"/>
      <c r="M58" s="1277"/>
      <c r="N58" s="333"/>
      <c r="O58" s="334"/>
      <c r="P58" s="335">
        <v>1</v>
      </c>
      <c r="Q58" s="336"/>
      <c r="R58" s="337"/>
      <c r="S58" s="333"/>
      <c r="T58" s="333"/>
      <c r="U58" s="333"/>
      <c r="V58" s="333"/>
    </row>
    <row r="59" spans="1:28" s="139" customFormat="1" ht="16.5" thickBot="1" x14ac:dyDescent="0.25">
      <c r="A59" s="1278" t="s">
        <v>158</v>
      </c>
      <c r="B59" s="1279"/>
      <c r="C59" s="1279"/>
      <c r="D59" s="1279"/>
      <c r="E59" s="1279"/>
      <c r="F59" s="1279"/>
      <c r="G59" s="1279"/>
      <c r="H59" s="1279"/>
      <c r="I59" s="1279"/>
      <c r="J59" s="1279"/>
      <c r="K59" s="1279"/>
      <c r="L59" s="1279"/>
      <c r="M59" s="1280"/>
      <c r="N59" s="1281" t="s">
        <v>159</v>
      </c>
      <c r="O59" s="1282"/>
      <c r="P59" s="1283"/>
      <c r="Q59" s="1258">
        <f>G31/$G$53*100</f>
        <v>72.777777777777771</v>
      </c>
      <c r="R59" s="1259"/>
      <c r="S59" s="1258" t="s">
        <v>94</v>
      </c>
      <c r="T59" s="1259"/>
      <c r="U59" s="1260">
        <f>G52/$G$53*100</f>
        <v>27.222222222222221</v>
      </c>
      <c r="V59" s="1261"/>
      <c r="W59" s="338">
        <f>SUM(N59:V59)</f>
        <v>100</v>
      </c>
    </row>
    <row r="60" spans="1:28" s="139" customFormat="1" x14ac:dyDescent="0.2">
      <c r="A60" s="339"/>
      <c r="B60" s="339"/>
      <c r="C60" s="339"/>
      <c r="D60" s="339"/>
      <c r="E60" s="339"/>
      <c r="F60" s="339"/>
      <c r="G60" s="339"/>
      <c r="H60" s="339"/>
      <c r="I60" s="339"/>
      <c r="J60" s="339"/>
      <c r="K60" s="339"/>
      <c r="L60" s="339"/>
      <c r="M60" s="339"/>
      <c r="N60" s="340"/>
      <c r="O60" s="340"/>
      <c r="P60" s="340"/>
      <c r="Q60" s="341"/>
      <c r="R60" s="341"/>
      <c r="S60" s="340"/>
      <c r="T60" s="340"/>
      <c r="U60" s="340"/>
      <c r="V60" s="340"/>
    </row>
    <row r="61" spans="1:28" s="139" customFormat="1" x14ac:dyDescent="0.2">
      <c r="A61" s="342"/>
      <c r="B61" s="342"/>
      <c r="C61" s="342"/>
      <c r="D61" s="342"/>
      <c r="E61" s="342"/>
      <c r="F61" s="342"/>
      <c r="G61" s="342"/>
      <c r="H61" s="342"/>
      <c r="I61" s="342"/>
      <c r="J61" s="342"/>
      <c r="K61" s="342"/>
      <c r="L61" s="342"/>
      <c r="M61" s="342"/>
      <c r="N61" s="342"/>
      <c r="O61" s="342"/>
      <c r="P61" s="342"/>
      <c r="Q61" s="342"/>
      <c r="R61" s="342"/>
      <c r="S61" s="342"/>
      <c r="T61" s="342"/>
      <c r="U61" s="342"/>
      <c r="V61" s="342"/>
    </row>
    <row r="62" spans="1:28" s="139" customFormat="1" x14ac:dyDescent="0.2">
      <c r="A62" s="342"/>
      <c r="B62" s="343"/>
      <c r="C62" s="343"/>
      <c r="D62" s="343"/>
      <c r="E62" s="343"/>
      <c r="F62" s="343"/>
      <c r="G62" s="343"/>
      <c r="H62" s="343"/>
      <c r="I62" s="343"/>
      <c r="J62" s="343"/>
      <c r="K62" s="343"/>
      <c r="L62" s="342"/>
      <c r="M62" s="342"/>
      <c r="N62" s="342"/>
      <c r="O62" s="342"/>
      <c r="P62" s="342"/>
      <c r="Q62" s="342"/>
      <c r="R62" s="342"/>
      <c r="S62" s="342"/>
      <c r="T62" s="342"/>
      <c r="U62" s="342"/>
      <c r="V62" s="342"/>
    </row>
    <row r="63" spans="1:28" s="139" customFormat="1" x14ac:dyDescent="0.2">
      <c r="A63" s="342"/>
      <c r="B63" s="343" t="s">
        <v>160</v>
      </c>
      <c r="C63" s="343"/>
      <c r="D63" s="1357"/>
      <c r="E63" s="1357"/>
      <c r="F63" s="1358"/>
      <c r="G63" s="1358"/>
      <c r="H63" s="343"/>
      <c r="I63" s="1359" t="s">
        <v>102</v>
      </c>
      <c r="J63" s="1360"/>
      <c r="K63" s="1360"/>
      <c r="L63" s="342"/>
      <c r="M63" s="342"/>
      <c r="N63" s="342"/>
      <c r="O63" s="342"/>
      <c r="P63" s="342"/>
      <c r="Q63" s="342"/>
      <c r="R63" s="342"/>
      <c r="S63" s="342"/>
      <c r="T63" s="342"/>
      <c r="U63" s="342"/>
      <c r="V63" s="342"/>
    </row>
    <row r="64" spans="1:28" s="139" customFormat="1" ht="15.75" customHeight="1" x14ac:dyDescent="0.2">
      <c r="A64" s="342"/>
      <c r="B64" s="342"/>
      <c r="C64" s="342"/>
      <c r="D64" s="342"/>
      <c r="E64" s="342"/>
      <c r="F64" s="342"/>
      <c r="G64" s="342"/>
      <c r="H64" s="342"/>
      <c r="I64" s="342"/>
      <c r="J64" s="342"/>
      <c r="K64" s="342"/>
      <c r="L64" s="342"/>
      <c r="M64" s="342"/>
      <c r="N64" s="342"/>
      <c r="O64" s="342"/>
      <c r="P64" s="342"/>
      <c r="Q64" s="342"/>
      <c r="R64" s="342"/>
      <c r="S64" s="342"/>
      <c r="T64" s="342"/>
      <c r="U64" s="342"/>
      <c r="V64" s="342"/>
    </row>
    <row r="65" spans="1:22" s="139" customFormat="1" ht="15.75" customHeight="1" x14ac:dyDescent="0.2">
      <c r="A65" s="342"/>
      <c r="B65" s="343" t="s">
        <v>185</v>
      </c>
      <c r="C65" s="343"/>
      <c r="D65" s="1357"/>
      <c r="E65" s="1357"/>
      <c r="F65" s="1358"/>
      <c r="G65" s="1358"/>
      <c r="H65" s="343"/>
      <c r="I65" s="1359" t="s">
        <v>203</v>
      </c>
      <c r="J65" s="1361"/>
      <c r="K65" s="1361"/>
      <c r="L65" s="342"/>
      <c r="M65" s="342"/>
      <c r="N65" s="342"/>
      <c r="O65" s="342"/>
      <c r="P65" s="342"/>
      <c r="Q65" s="342"/>
      <c r="R65" s="342"/>
      <c r="S65" s="342"/>
      <c r="T65" s="342"/>
      <c r="U65" s="342"/>
      <c r="V65" s="342"/>
    </row>
    <row r="66" spans="1:22" s="139" customFormat="1" ht="15.75" customHeight="1" x14ac:dyDescent="0.2">
      <c r="A66" s="342"/>
      <c r="B66" s="342"/>
      <c r="C66" s="342"/>
      <c r="D66" s="342"/>
      <c r="E66" s="342"/>
      <c r="F66" s="342"/>
      <c r="G66" s="342"/>
      <c r="H66" s="342"/>
      <c r="I66" s="342"/>
      <c r="J66" s="342"/>
      <c r="K66" s="342"/>
      <c r="L66" s="342"/>
      <c r="M66" s="342"/>
      <c r="N66" s="342"/>
      <c r="O66" s="342"/>
      <c r="P66" s="342"/>
      <c r="Q66" s="342"/>
      <c r="R66" s="342"/>
      <c r="S66" s="342"/>
      <c r="T66" s="342"/>
      <c r="U66" s="342"/>
      <c r="V66" s="342"/>
    </row>
    <row r="67" spans="1:22" s="139" customFormat="1" ht="15.75" customHeight="1" x14ac:dyDescent="0.2">
      <c r="A67" s="342"/>
      <c r="B67" s="343" t="s">
        <v>161</v>
      </c>
      <c r="C67" s="343"/>
      <c r="D67" s="1357"/>
      <c r="E67" s="1357"/>
      <c r="F67" s="1358"/>
      <c r="G67" s="1358"/>
      <c r="H67" s="343"/>
      <c r="I67" s="1359" t="s">
        <v>204</v>
      </c>
      <c r="J67" s="1361"/>
      <c r="K67" s="1361"/>
      <c r="L67" s="342"/>
      <c r="M67" s="342"/>
      <c r="N67" s="342"/>
      <c r="O67" s="342"/>
      <c r="P67" s="342"/>
      <c r="Q67" s="342"/>
      <c r="R67" s="342"/>
      <c r="S67" s="342"/>
      <c r="T67" s="342"/>
      <c r="U67" s="342"/>
      <c r="V67" s="342"/>
    </row>
    <row r="68" spans="1:22" s="139" customFormat="1" ht="15.75" customHeight="1" x14ac:dyDescent="0.25">
      <c r="A68" s="150"/>
      <c r="B68" s="344"/>
      <c r="C68" s="1356" t="s">
        <v>110</v>
      </c>
      <c r="D68" s="1356"/>
      <c r="E68" s="1356"/>
      <c r="F68" s="1356"/>
      <c r="G68" s="1356"/>
      <c r="H68" s="1356"/>
      <c r="I68" s="1356"/>
      <c r="J68" s="1356"/>
      <c r="K68" s="1356"/>
      <c r="L68" s="345"/>
      <c r="M68" s="345"/>
      <c r="N68" s="342"/>
      <c r="O68" s="342"/>
      <c r="P68" s="342"/>
      <c r="Q68" s="342"/>
      <c r="R68" s="342"/>
      <c r="S68" s="342"/>
      <c r="T68" s="342"/>
      <c r="U68" s="342"/>
      <c r="V68" s="342"/>
    </row>
    <row r="69" spans="1:22" ht="15" customHeight="1" x14ac:dyDescent="0.2"/>
    <row r="78" spans="1:22" ht="15.75" customHeight="1" x14ac:dyDescent="0.2"/>
    <row r="80" spans="1:22" ht="15" x14ac:dyDescent="0.2">
      <c r="A80" s="193"/>
      <c r="B80" s="193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</row>
    <row r="81" spans="1:22" ht="15" x14ac:dyDescent="0.2">
      <c r="A81" s="193"/>
      <c r="B81" s="193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3"/>
      <c r="T81" s="193"/>
      <c r="U81" s="193"/>
      <c r="V81" s="193"/>
    </row>
    <row r="82" spans="1:22" ht="15" x14ac:dyDescent="0.2">
      <c r="A82" s="193"/>
      <c r="B82" s="193"/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P82" s="193"/>
      <c r="Q82" s="193"/>
      <c r="R82" s="193"/>
      <c r="S82" s="193"/>
      <c r="T82" s="193"/>
      <c r="U82" s="193"/>
      <c r="V82" s="193"/>
    </row>
    <row r="83" spans="1:22" ht="15" x14ac:dyDescent="0.2">
      <c r="A83" s="193"/>
      <c r="B83" s="193"/>
      <c r="C83" s="193"/>
      <c r="D83" s="193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  <c r="R83" s="193"/>
      <c r="S83" s="193"/>
      <c r="T83" s="193"/>
      <c r="U83" s="193"/>
      <c r="V83" s="193"/>
    </row>
    <row r="84" spans="1:22" ht="15" x14ac:dyDescent="0.2">
      <c r="A84" s="193"/>
      <c r="B84" s="193"/>
      <c r="C84" s="193"/>
      <c r="D84" s="193"/>
      <c r="E84" s="193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  <c r="R84" s="193"/>
      <c r="S84" s="193"/>
      <c r="T84" s="193"/>
      <c r="U84" s="193"/>
      <c r="V84" s="193"/>
    </row>
    <row r="85" spans="1:22" ht="15" x14ac:dyDescent="0.2">
      <c r="A85" s="193"/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93"/>
    </row>
    <row r="86" spans="1:22" ht="15" x14ac:dyDescent="0.2">
      <c r="A86" s="193"/>
      <c r="B86" s="193"/>
      <c r="C86" s="193"/>
      <c r="D86" s="193"/>
      <c r="E86" s="193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3"/>
    </row>
    <row r="87" spans="1:22" ht="15" x14ac:dyDescent="0.2">
      <c r="A87" s="193"/>
      <c r="B87" s="193"/>
      <c r="C87" s="193"/>
      <c r="D87" s="193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3"/>
      <c r="Q87" s="193"/>
      <c r="R87" s="193"/>
      <c r="S87" s="193"/>
      <c r="T87" s="193"/>
      <c r="U87" s="193"/>
      <c r="V87" s="193"/>
    </row>
    <row r="88" spans="1:22" ht="15" x14ac:dyDescent="0.2">
      <c r="A88" s="193"/>
      <c r="B88" s="193"/>
      <c r="C88" s="193"/>
      <c r="D88" s="193"/>
      <c r="E88" s="193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  <c r="R88" s="193"/>
      <c r="S88" s="193"/>
      <c r="T88" s="193"/>
      <c r="U88" s="193"/>
      <c r="V88" s="193"/>
    </row>
    <row r="89" spans="1:22" ht="15" x14ac:dyDescent="0.2">
      <c r="A89" s="193"/>
      <c r="B89" s="193"/>
      <c r="C89" s="193"/>
      <c r="D89" s="193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</row>
    <row r="90" spans="1:22" ht="15" x14ac:dyDescent="0.2">
      <c r="A90" s="193"/>
      <c r="B90" s="193"/>
      <c r="C90" s="193"/>
      <c r="D90" s="193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  <c r="R90" s="193"/>
      <c r="S90" s="193"/>
      <c r="T90" s="193"/>
      <c r="U90" s="193"/>
      <c r="V90" s="193"/>
    </row>
    <row r="91" spans="1:22" ht="15" x14ac:dyDescent="0.2">
      <c r="A91" s="193"/>
      <c r="B91" s="193"/>
      <c r="C91" s="193"/>
      <c r="D91" s="193"/>
      <c r="E91" s="193"/>
      <c r="F91" s="193"/>
      <c r="G91" s="193"/>
      <c r="H91" s="193"/>
      <c r="I91" s="193"/>
      <c r="J91" s="193"/>
      <c r="K91" s="193"/>
      <c r="L91" s="193"/>
      <c r="M91" s="193"/>
      <c r="N91" s="193"/>
      <c r="O91" s="193"/>
      <c r="P91" s="193"/>
      <c r="Q91" s="193"/>
      <c r="R91" s="193"/>
      <c r="S91" s="193"/>
      <c r="T91" s="193"/>
      <c r="U91" s="193"/>
      <c r="V91" s="193"/>
    </row>
    <row r="92" spans="1:22" ht="15" x14ac:dyDescent="0.2">
      <c r="A92" s="193"/>
      <c r="B92" s="193"/>
      <c r="C92" s="193"/>
      <c r="D92" s="193"/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3"/>
      <c r="P92" s="193"/>
      <c r="Q92" s="193"/>
      <c r="R92" s="193"/>
      <c r="S92" s="193"/>
      <c r="T92" s="193"/>
      <c r="U92" s="193"/>
      <c r="V92" s="193"/>
    </row>
    <row r="93" spans="1:22" ht="15" x14ac:dyDescent="0.2">
      <c r="A93" s="193"/>
      <c r="B93" s="193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  <c r="P93" s="193"/>
      <c r="Q93" s="193"/>
      <c r="R93" s="193"/>
      <c r="S93" s="193"/>
      <c r="T93" s="193"/>
      <c r="U93" s="193"/>
      <c r="V93" s="193"/>
    </row>
    <row r="94" spans="1:22" ht="15" x14ac:dyDescent="0.2">
      <c r="A94" s="193"/>
      <c r="B94" s="193"/>
      <c r="C94" s="193"/>
      <c r="D94" s="193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3"/>
      <c r="Q94" s="193"/>
      <c r="R94" s="193"/>
      <c r="S94" s="193"/>
      <c r="T94" s="193"/>
      <c r="U94" s="193"/>
      <c r="V94" s="193"/>
    </row>
    <row r="95" spans="1:22" ht="15" x14ac:dyDescent="0.2">
      <c r="A95" s="193"/>
      <c r="B95" s="193"/>
      <c r="C95" s="193"/>
      <c r="D95" s="193"/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/>
      <c r="P95" s="193"/>
      <c r="Q95" s="193"/>
      <c r="R95" s="193"/>
      <c r="S95" s="193"/>
      <c r="T95" s="193"/>
      <c r="U95" s="193"/>
      <c r="V95" s="193"/>
    </row>
    <row r="96" spans="1:22" ht="15" x14ac:dyDescent="0.2">
      <c r="A96" s="193"/>
      <c r="B96" s="193"/>
      <c r="C96" s="193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3"/>
      <c r="Q96" s="193"/>
      <c r="R96" s="193"/>
      <c r="S96" s="193"/>
      <c r="T96" s="193"/>
      <c r="U96" s="193"/>
      <c r="V96" s="193"/>
    </row>
    <row r="97" spans="1:22" ht="15" x14ac:dyDescent="0.2">
      <c r="A97" s="193"/>
      <c r="B97" s="193"/>
      <c r="C97" s="193"/>
      <c r="D97" s="193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</row>
    <row r="98" spans="1:22" ht="15" x14ac:dyDescent="0.2">
      <c r="A98" s="193"/>
      <c r="B98" s="193"/>
      <c r="C98" s="193"/>
      <c r="D98" s="193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3"/>
      <c r="Q98" s="193"/>
      <c r="R98" s="193"/>
      <c r="S98" s="193"/>
      <c r="T98" s="193"/>
      <c r="U98" s="193"/>
      <c r="V98" s="193"/>
    </row>
    <row r="99" spans="1:22" ht="15" x14ac:dyDescent="0.2">
      <c r="A99" s="193"/>
      <c r="B99" s="193"/>
      <c r="C99" s="193"/>
      <c r="D99" s="193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3"/>
      <c r="Q99" s="193"/>
      <c r="R99" s="193"/>
      <c r="S99" s="193"/>
      <c r="T99" s="193"/>
      <c r="U99" s="193"/>
      <c r="V99" s="193"/>
    </row>
    <row r="100" spans="1:22" ht="15" x14ac:dyDescent="0.2">
      <c r="A100" s="193"/>
      <c r="B100" s="193"/>
      <c r="C100" s="193"/>
      <c r="D100" s="193"/>
      <c r="E100" s="193"/>
      <c r="F100" s="193"/>
      <c r="G100" s="193"/>
      <c r="H100" s="193"/>
      <c r="I100" s="193"/>
      <c r="J100" s="193"/>
      <c r="K100" s="193"/>
      <c r="L100" s="193"/>
      <c r="M100" s="193"/>
      <c r="N100" s="193"/>
      <c r="O100" s="193"/>
      <c r="P100" s="193"/>
      <c r="Q100" s="193"/>
      <c r="R100" s="193"/>
      <c r="S100" s="193"/>
      <c r="T100" s="193"/>
      <c r="U100" s="193"/>
      <c r="V100" s="193"/>
    </row>
    <row r="101" spans="1:22" ht="15" x14ac:dyDescent="0.2">
      <c r="A101" s="193"/>
      <c r="B101" s="193"/>
      <c r="C101" s="193"/>
      <c r="D101" s="193"/>
      <c r="E101" s="193"/>
      <c r="F101" s="193"/>
      <c r="G101" s="193"/>
      <c r="H101" s="193"/>
      <c r="I101" s="193"/>
      <c r="J101" s="193"/>
      <c r="K101" s="193"/>
      <c r="L101" s="193"/>
      <c r="M101" s="193"/>
      <c r="N101" s="193"/>
      <c r="O101" s="193"/>
      <c r="P101" s="193"/>
      <c r="Q101" s="193"/>
      <c r="R101" s="193"/>
      <c r="S101" s="193"/>
      <c r="T101" s="193"/>
      <c r="U101" s="193"/>
      <c r="V101" s="193"/>
    </row>
    <row r="102" spans="1:22" ht="15" x14ac:dyDescent="0.2">
      <c r="A102" s="193"/>
      <c r="B102" s="193"/>
      <c r="C102" s="193"/>
      <c r="D102" s="193"/>
      <c r="E102" s="193"/>
      <c r="F102" s="193"/>
      <c r="G102" s="193"/>
      <c r="H102" s="193"/>
      <c r="I102" s="193"/>
      <c r="J102" s="193"/>
      <c r="K102" s="193"/>
      <c r="L102" s="193"/>
      <c r="M102" s="193"/>
      <c r="N102" s="193"/>
      <c r="O102" s="193"/>
      <c r="P102" s="193"/>
      <c r="Q102" s="193"/>
      <c r="R102" s="193"/>
      <c r="S102" s="193"/>
      <c r="T102" s="193"/>
      <c r="U102" s="193"/>
      <c r="V102" s="193"/>
    </row>
    <row r="103" spans="1:22" ht="15" x14ac:dyDescent="0.2">
      <c r="A103" s="193"/>
      <c r="B103" s="193"/>
      <c r="C103" s="193"/>
      <c r="D103" s="193"/>
      <c r="E103" s="193"/>
      <c r="F103" s="193"/>
      <c r="G103" s="193"/>
      <c r="H103" s="193"/>
      <c r="I103" s="193"/>
      <c r="J103" s="193"/>
      <c r="K103" s="193"/>
      <c r="L103" s="193"/>
      <c r="M103" s="193"/>
      <c r="N103" s="193"/>
      <c r="O103" s="193"/>
      <c r="P103" s="193"/>
      <c r="Q103" s="193"/>
      <c r="R103" s="193"/>
      <c r="S103" s="193"/>
      <c r="T103" s="193"/>
      <c r="U103" s="193"/>
      <c r="V103" s="193"/>
    </row>
    <row r="104" spans="1:22" ht="15" x14ac:dyDescent="0.2">
      <c r="A104" s="193"/>
      <c r="B104" s="193"/>
      <c r="C104" s="193"/>
      <c r="D104" s="193"/>
      <c r="E104" s="193"/>
      <c r="F104" s="193"/>
      <c r="G104" s="193"/>
      <c r="H104" s="193"/>
      <c r="I104" s="193"/>
      <c r="J104" s="193"/>
      <c r="K104" s="193"/>
      <c r="L104" s="193"/>
      <c r="M104" s="193"/>
      <c r="N104" s="193"/>
      <c r="O104" s="193"/>
      <c r="P104" s="193"/>
      <c r="Q104" s="193"/>
      <c r="R104" s="193"/>
      <c r="S104" s="193"/>
      <c r="T104" s="193"/>
      <c r="U104" s="193"/>
      <c r="V104" s="193"/>
    </row>
    <row r="105" spans="1:22" ht="15" x14ac:dyDescent="0.2">
      <c r="A105" s="193"/>
      <c r="B105" s="193"/>
      <c r="C105" s="193"/>
      <c r="D105" s="193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  <c r="R105" s="193"/>
      <c r="S105" s="193"/>
      <c r="T105" s="193"/>
      <c r="U105" s="193"/>
      <c r="V105" s="193"/>
    </row>
    <row r="106" spans="1:22" ht="15" x14ac:dyDescent="0.2">
      <c r="A106" s="193"/>
      <c r="B106" s="193"/>
      <c r="C106" s="193"/>
      <c r="D106" s="193"/>
      <c r="E106" s="193"/>
      <c r="F106" s="193"/>
      <c r="G106" s="193"/>
      <c r="H106" s="193"/>
      <c r="I106" s="193"/>
      <c r="J106" s="193"/>
      <c r="K106" s="193"/>
      <c r="L106" s="193"/>
      <c r="M106" s="193"/>
      <c r="N106" s="193"/>
      <c r="O106" s="193"/>
      <c r="P106" s="193"/>
      <c r="Q106" s="193"/>
      <c r="R106" s="193"/>
      <c r="S106" s="193"/>
      <c r="T106" s="193"/>
      <c r="U106" s="193"/>
      <c r="V106" s="193"/>
    </row>
    <row r="107" spans="1:22" ht="15" x14ac:dyDescent="0.2">
      <c r="A107" s="193"/>
      <c r="B107" s="193"/>
      <c r="C107" s="193"/>
      <c r="D107" s="193"/>
      <c r="E107" s="193"/>
      <c r="F107" s="193"/>
      <c r="G107" s="193"/>
      <c r="H107" s="193"/>
      <c r="I107" s="193"/>
      <c r="J107" s="193"/>
      <c r="K107" s="193"/>
      <c r="L107" s="193"/>
      <c r="M107" s="193"/>
      <c r="N107" s="193"/>
      <c r="O107" s="193"/>
      <c r="P107" s="193"/>
      <c r="Q107" s="193"/>
      <c r="R107" s="193"/>
      <c r="S107" s="193"/>
      <c r="T107" s="193"/>
      <c r="U107" s="193"/>
      <c r="V107" s="193"/>
    </row>
    <row r="108" spans="1:22" ht="15" x14ac:dyDescent="0.2">
      <c r="A108" s="193"/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3"/>
      <c r="S108" s="193"/>
      <c r="T108" s="193"/>
      <c r="U108" s="193"/>
      <c r="V108" s="193"/>
    </row>
    <row r="109" spans="1:22" ht="15" x14ac:dyDescent="0.2">
      <c r="A109" s="193"/>
      <c r="B109" s="193"/>
      <c r="C109" s="193"/>
      <c r="D109" s="193"/>
      <c r="E109" s="193"/>
      <c r="F109" s="193"/>
      <c r="G109" s="193"/>
      <c r="H109" s="193"/>
      <c r="I109" s="193"/>
      <c r="J109" s="193"/>
      <c r="K109" s="193"/>
      <c r="L109" s="193"/>
      <c r="M109" s="193"/>
      <c r="N109" s="193"/>
      <c r="O109" s="193"/>
      <c r="P109" s="193"/>
      <c r="Q109" s="193"/>
      <c r="R109" s="193"/>
      <c r="S109" s="193"/>
      <c r="T109" s="193"/>
      <c r="U109" s="193"/>
      <c r="V109" s="193"/>
    </row>
    <row r="110" spans="1:22" ht="15" x14ac:dyDescent="0.2">
      <c r="A110" s="193"/>
      <c r="B110" s="193"/>
      <c r="C110" s="193"/>
      <c r="D110" s="193"/>
      <c r="E110" s="193"/>
      <c r="F110" s="193"/>
      <c r="G110" s="193"/>
      <c r="H110" s="193"/>
      <c r="I110" s="193"/>
      <c r="J110" s="193"/>
      <c r="K110" s="193"/>
      <c r="L110" s="193"/>
      <c r="M110" s="193"/>
      <c r="N110" s="193"/>
      <c r="O110" s="193"/>
      <c r="P110" s="193"/>
      <c r="Q110" s="193"/>
      <c r="R110" s="193"/>
      <c r="S110" s="193"/>
      <c r="T110" s="193"/>
      <c r="U110" s="193"/>
      <c r="V110" s="193"/>
    </row>
    <row r="111" spans="1:22" ht="15" x14ac:dyDescent="0.2">
      <c r="A111" s="193"/>
      <c r="B111" s="193"/>
      <c r="C111" s="193"/>
      <c r="D111" s="193"/>
      <c r="E111" s="193"/>
      <c r="F111" s="193"/>
      <c r="G111" s="193"/>
      <c r="H111" s="193"/>
      <c r="I111" s="193"/>
      <c r="J111" s="193"/>
      <c r="K111" s="193"/>
      <c r="L111" s="193"/>
      <c r="M111" s="193"/>
      <c r="N111" s="193"/>
      <c r="O111" s="193"/>
      <c r="P111" s="193"/>
      <c r="Q111" s="193"/>
      <c r="R111" s="193"/>
      <c r="S111" s="193"/>
      <c r="T111" s="193"/>
      <c r="U111" s="193"/>
      <c r="V111" s="193"/>
    </row>
    <row r="112" spans="1:22" ht="15" x14ac:dyDescent="0.2">
      <c r="A112" s="193"/>
      <c r="B112" s="193"/>
      <c r="C112" s="193"/>
      <c r="D112" s="193"/>
      <c r="E112" s="193"/>
      <c r="F112" s="193"/>
      <c r="G112" s="193"/>
      <c r="H112" s="193"/>
      <c r="I112" s="193"/>
      <c r="J112" s="193"/>
      <c r="K112" s="193"/>
      <c r="L112" s="193"/>
      <c r="M112" s="193"/>
      <c r="N112" s="193"/>
      <c r="O112" s="193"/>
      <c r="P112" s="193"/>
      <c r="Q112" s="193"/>
      <c r="R112" s="193"/>
      <c r="S112" s="193"/>
      <c r="T112" s="193"/>
      <c r="U112" s="193"/>
      <c r="V112" s="193"/>
    </row>
    <row r="113" spans="1:22" ht="15" x14ac:dyDescent="0.2">
      <c r="A113" s="193"/>
      <c r="B113" s="193"/>
      <c r="C113" s="193"/>
      <c r="D113" s="193"/>
      <c r="E113" s="193"/>
      <c r="F113" s="193"/>
      <c r="G113" s="193"/>
      <c r="H113" s="193"/>
      <c r="I113" s="193"/>
      <c r="J113" s="193"/>
      <c r="K113" s="193"/>
      <c r="L113" s="193"/>
      <c r="M113" s="193"/>
      <c r="N113" s="193"/>
      <c r="O113" s="193"/>
      <c r="P113" s="193"/>
      <c r="Q113" s="193"/>
      <c r="R113" s="193"/>
      <c r="S113" s="193"/>
      <c r="T113" s="193"/>
      <c r="U113" s="193"/>
      <c r="V113" s="193"/>
    </row>
    <row r="114" spans="1:22" ht="15" x14ac:dyDescent="0.2">
      <c r="A114" s="193"/>
      <c r="B114" s="193"/>
      <c r="C114" s="193"/>
      <c r="D114" s="193"/>
      <c r="E114" s="193"/>
      <c r="F114" s="193"/>
      <c r="G114" s="193"/>
      <c r="H114" s="193"/>
      <c r="I114" s="193"/>
      <c r="J114" s="193"/>
      <c r="K114" s="193"/>
      <c r="L114" s="193"/>
      <c r="M114" s="193"/>
      <c r="N114" s="193"/>
      <c r="O114" s="193"/>
      <c r="P114" s="193"/>
      <c r="Q114" s="193"/>
      <c r="R114" s="193"/>
      <c r="S114" s="193"/>
      <c r="T114" s="193"/>
      <c r="U114" s="193"/>
      <c r="V114" s="193"/>
    </row>
    <row r="115" spans="1:22" ht="15" x14ac:dyDescent="0.2">
      <c r="A115" s="193"/>
      <c r="B115" s="193"/>
      <c r="C115" s="193"/>
      <c r="D115" s="193"/>
      <c r="E115" s="193"/>
      <c r="F115" s="193"/>
      <c r="G115" s="193"/>
      <c r="H115" s="193"/>
      <c r="I115" s="193"/>
      <c r="J115" s="193"/>
      <c r="K115" s="193"/>
      <c r="L115" s="193"/>
      <c r="M115" s="193"/>
      <c r="N115" s="193"/>
      <c r="O115" s="193"/>
      <c r="P115" s="193"/>
      <c r="Q115" s="193"/>
      <c r="R115" s="193"/>
      <c r="S115" s="193"/>
      <c r="T115" s="193"/>
      <c r="U115" s="193"/>
      <c r="V115" s="193"/>
    </row>
    <row r="116" spans="1:22" ht="15" x14ac:dyDescent="0.2">
      <c r="A116" s="193"/>
      <c r="B116" s="193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  <c r="Q116" s="193"/>
      <c r="R116" s="193"/>
      <c r="S116" s="193"/>
      <c r="T116" s="193"/>
      <c r="U116" s="193"/>
      <c r="V116" s="193"/>
    </row>
    <row r="117" spans="1:22" ht="15" x14ac:dyDescent="0.2">
      <c r="A117" s="193"/>
      <c r="B117" s="193"/>
      <c r="C117" s="193"/>
      <c r="D117" s="193"/>
      <c r="E117" s="193"/>
      <c r="F117" s="193"/>
      <c r="G117" s="193"/>
      <c r="H117" s="193"/>
      <c r="I117" s="193"/>
      <c r="J117" s="193"/>
      <c r="K117" s="193"/>
      <c r="L117" s="193"/>
      <c r="M117" s="193"/>
      <c r="N117" s="193"/>
      <c r="O117" s="193"/>
      <c r="P117" s="193"/>
      <c r="Q117" s="193"/>
      <c r="R117" s="193"/>
      <c r="S117" s="193"/>
      <c r="T117" s="193"/>
      <c r="U117" s="193"/>
      <c r="V117" s="193"/>
    </row>
    <row r="118" spans="1:22" ht="15" x14ac:dyDescent="0.2">
      <c r="A118" s="193"/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  <c r="Q118" s="193"/>
      <c r="R118" s="193"/>
      <c r="S118" s="193"/>
      <c r="T118" s="193"/>
      <c r="U118" s="193"/>
      <c r="V118" s="193"/>
    </row>
    <row r="119" spans="1:22" ht="15" x14ac:dyDescent="0.2">
      <c r="A119" s="193"/>
      <c r="B119" s="193"/>
      <c r="C119" s="193"/>
      <c r="D119" s="193"/>
      <c r="E119" s="193"/>
      <c r="F119" s="193"/>
      <c r="G119" s="193"/>
      <c r="H119" s="193"/>
      <c r="I119" s="193"/>
      <c r="J119" s="193"/>
      <c r="K119" s="193"/>
      <c r="L119" s="193"/>
      <c r="M119" s="193"/>
      <c r="N119" s="193"/>
      <c r="O119" s="193"/>
      <c r="P119" s="193"/>
      <c r="Q119" s="193"/>
      <c r="R119" s="193"/>
      <c r="S119" s="193"/>
      <c r="T119" s="193"/>
      <c r="U119" s="193"/>
      <c r="V119" s="193"/>
    </row>
    <row r="120" spans="1:22" ht="15" x14ac:dyDescent="0.2">
      <c r="A120" s="193"/>
      <c r="B120" s="193"/>
      <c r="C120" s="193"/>
      <c r="D120" s="193"/>
      <c r="E120" s="193"/>
      <c r="F120" s="193"/>
      <c r="G120" s="193"/>
      <c r="H120" s="193"/>
      <c r="I120" s="193"/>
      <c r="J120" s="193"/>
      <c r="K120" s="193"/>
      <c r="L120" s="193"/>
      <c r="M120" s="193"/>
      <c r="N120" s="193"/>
      <c r="O120" s="193"/>
      <c r="P120" s="193"/>
      <c r="Q120" s="193"/>
      <c r="R120" s="193"/>
      <c r="S120" s="193"/>
      <c r="T120" s="193"/>
      <c r="U120" s="193"/>
      <c r="V120" s="193"/>
    </row>
    <row r="121" spans="1:22" ht="15" x14ac:dyDescent="0.2">
      <c r="A121" s="193"/>
      <c r="B121" s="193"/>
      <c r="C121" s="193"/>
      <c r="D121" s="193"/>
      <c r="E121" s="193"/>
      <c r="F121" s="193"/>
      <c r="G121" s="193"/>
      <c r="H121" s="193"/>
      <c r="I121" s="193"/>
      <c r="J121" s="193"/>
      <c r="K121" s="193"/>
      <c r="L121" s="193"/>
      <c r="M121" s="193"/>
      <c r="N121" s="193"/>
      <c r="O121" s="193"/>
      <c r="P121" s="193"/>
      <c r="Q121" s="193"/>
      <c r="R121" s="193"/>
      <c r="S121" s="193"/>
      <c r="T121" s="193"/>
      <c r="U121" s="193"/>
      <c r="V121" s="193"/>
    </row>
    <row r="122" spans="1:22" ht="15" x14ac:dyDescent="0.2">
      <c r="A122" s="193"/>
      <c r="B122" s="193"/>
      <c r="C122" s="193"/>
      <c r="D122" s="193"/>
      <c r="E122" s="193"/>
      <c r="F122" s="193"/>
      <c r="G122" s="193"/>
      <c r="H122" s="193"/>
      <c r="I122" s="193"/>
      <c r="J122" s="193"/>
      <c r="K122" s="193"/>
      <c r="L122" s="193"/>
      <c r="M122" s="193"/>
      <c r="N122" s="193"/>
      <c r="O122" s="193"/>
      <c r="P122" s="193"/>
      <c r="Q122" s="193"/>
      <c r="R122" s="193"/>
      <c r="S122" s="193"/>
      <c r="T122" s="193"/>
      <c r="U122" s="193"/>
      <c r="V122" s="193"/>
    </row>
    <row r="123" spans="1:22" ht="15" x14ac:dyDescent="0.2">
      <c r="A123" s="193"/>
      <c r="B123" s="193"/>
      <c r="C123" s="193"/>
      <c r="D123" s="193"/>
      <c r="E123" s="193"/>
      <c r="F123" s="193"/>
      <c r="G123" s="193"/>
      <c r="H123" s="193"/>
      <c r="I123" s="193"/>
      <c r="J123" s="193"/>
      <c r="K123" s="193"/>
      <c r="L123" s="193"/>
      <c r="M123" s="193"/>
      <c r="N123" s="193"/>
      <c r="O123" s="193"/>
      <c r="P123" s="193"/>
      <c r="Q123" s="193"/>
      <c r="R123" s="193"/>
      <c r="S123" s="193"/>
      <c r="T123" s="193"/>
      <c r="U123" s="193"/>
      <c r="V123" s="193"/>
    </row>
    <row r="124" spans="1:22" ht="15" x14ac:dyDescent="0.2">
      <c r="A124" s="193"/>
      <c r="B124" s="193"/>
      <c r="C124" s="193"/>
      <c r="D124" s="193"/>
      <c r="E124" s="193"/>
      <c r="F124" s="193"/>
      <c r="G124" s="193"/>
      <c r="H124" s="193"/>
      <c r="I124" s="193"/>
      <c r="J124" s="193"/>
      <c r="K124" s="193"/>
      <c r="L124" s="193"/>
      <c r="M124" s="193"/>
      <c r="N124" s="193"/>
      <c r="O124" s="193"/>
      <c r="P124" s="193"/>
      <c r="Q124" s="193"/>
      <c r="R124" s="193"/>
      <c r="S124" s="193"/>
      <c r="T124" s="193"/>
      <c r="U124" s="193"/>
      <c r="V124" s="193"/>
    </row>
    <row r="125" spans="1:22" ht="15" x14ac:dyDescent="0.2">
      <c r="A125" s="193"/>
      <c r="B125" s="193"/>
      <c r="C125" s="193"/>
      <c r="D125" s="193"/>
      <c r="E125" s="193"/>
      <c r="F125" s="193"/>
      <c r="G125" s="193"/>
      <c r="H125" s="193"/>
      <c r="I125" s="193"/>
      <c r="J125" s="193"/>
      <c r="K125" s="193"/>
      <c r="L125" s="193"/>
      <c r="M125" s="193"/>
      <c r="N125" s="193"/>
      <c r="O125" s="193"/>
      <c r="P125" s="193"/>
      <c r="Q125" s="193"/>
      <c r="R125" s="193"/>
      <c r="S125" s="193"/>
      <c r="T125" s="193"/>
      <c r="U125" s="193"/>
      <c r="V125" s="193"/>
    </row>
    <row r="126" spans="1:22" ht="15" x14ac:dyDescent="0.2">
      <c r="A126" s="193"/>
      <c r="B126" s="193"/>
      <c r="C126" s="193"/>
      <c r="D126" s="193"/>
      <c r="E126" s="193"/>
      <c r="F126" s="193"/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  <c r="R126" s="193"/>
      <c r="S126" s="193"/>
      <c r="T126" s="193"/>
      <c r="U126" s="193"/>
      <c r="V126" s="193"/>
    </row>
    <row r="127" spans="1:22" ht="15" x14ac:dyDescent="0.2">
      <c r="A127" s="193"/>
      <c r="B127" s="193"/>
      <c r="C127" s="193"/>
      <c r="D127" s="193"/>
      <c r="E127" s="193"/>
      <c r="F127" s="193"/>
      <c r="G127" s="193"/>
      <c r="H127" s="193"/>
      <c r="I127" s="193"/>
      <c r="J127" s="193"/>
      <c r="K127" s="193"/>
      <c r="L127" s="193"/>
      <c r="M127" s="193"/>
      <c r="N127" s="193"/>
      <c r="O127" s="193"/>
      <c r="P127" s="193"/>
      <c r="Q127" s="193"/>
      <c r="R127" s="193"/>
      <c r="S127" s="193"/>
      <c r="T127" s="193"/>
      <c r="U127" s="193"/>
      <c r="V127" s="193"/>
    </row>
    <row r="128" spans="1:22" ht="15" x14ac:dyDescent="0.2">
      <c r="A128" s="193"/>
      <c r="B128" s="193"/>
      <c r="C128" s="193"/>
      <c r="D128" s="193"/>
      <c r="E128" s="193"/>
      <c r="F128" s="193"/>
      <c r="G128" s="193"/>
      <c r="H128" s="193"/>
      <c r="I128" s="193"/>
      <c r="J128" s="193"/>
      <c r="K128" s="193"/>
      <c r="L128" s="193"/>
      <c r="M128" s="193"/>
      <c r="N128" s="193"/>
      <c r="O128" s="193"/>
      <c r="P128" s="193"/>
      <c r="Q128" s="193"/>
      <c r="R128" s="193"/>
      <c r="S128" s="193"/>
      <c r="T128" s="193"/>
      <c r="U128" s="193"/>
      <c r="V128" s="193"/>
    </row>
    <row r="129" spans="1:22" ht="15" x14ac:dyDescent="0.2">
      <c r="A129" s="193"/>
      <c r="B129" s="193"/>
      <c r="C129" s="193"/>
      <c r="D129" s="193"/>
      <c r="E129" s="193"/>
      <c r="F129" s="193"/>
      <c r="G129" s="193"/>
      <c r="H129" s="193"/>
      <c r="I129" s="193"/>
      <c r="J129" s="193"/>
      <c r="K129" s="193"/>
      <c r="L129" s="193"/>
      <c r="M129" s="193"/>
      <c r="N129" s="193"/>
      <c r="O129" s="193"/>
      <c r="P129" s="193"/>
      <c r="Q129" s="193"/>
      <c r="R129" s="193"/>
      <c r="S129" s="193"/>
      <c r="T129" s="193"/>
      <c r="U129" s="193"/>
      <c r="V129" s="193"/>
    </row>
    <row r="130" spans="1:22" ht="15" x14ac:dyDescent="0.2">
      <c r="A130" s="193"/>
      <c r="B130" s="193"/>
      <c r="C130" s="193"/>
      <c r="D130" s="193"/>
      <c r="E130" s="193"/>
      <c r="F130" s="193"/>
      <c r="G130" s="193"/>
      <c r="H130" s="193"/>
      <c r="I130" s="193"/>
      <c r="J130" s="193"/>
      <c r="K130" s="193"/>
      <c r="L130" s="193"/>
      <c r="M130" s="193"/>
      <c r="N130" s="193"/>
      <c r="O130" s="193"/>
      <c r="P130" s="193"/>
      <c r="Q130" s="193"/>
      <c r="R130" s="193"/>
      <c r="S130" s="193"/>
      <c r="T130" s="193"/>
      <c r="U130" s="193"/>
      <c r="V130" s="193"/>
    </row>
    <row r="131" spans="1:22" ht="15" x14ac:dyDescent="0.2">
      <c r="A131" s="193"/>
      <c r="B131" s="193"/>
      <c r="C131" s="193"/>
      <c r="D131" s="193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  <c r="R131" s="193"/>
      <c r="S131" s="193"/>
      <c r="T131" s="193"/>
      <c r="U131" s="193"/>
      <c r="V131" s="193"/>
    </row>
    <row r="132" spans="1:22" ht="15" x14ac:dyDescent="0.2">
      <c r="A132" s="193"/>
      <c r="B132" s="193"/>
      <c r="C132" s="193"/>
      <c r="D132" s="193"/>
      <c r="E132" s="193"/>
      <c r="F132" s="193"/>
      <c r="G132" s="193"/>
      <c r="H132" s="193"/>
      <c r="I132" s="193"/>
      <c r="J132" s="193"/>
      <c r="K132" s="193"/>
      <c r="L132" s="193"/>
      <c r="M132" s="193"/>
      <c r="N132" s="193"/>
      <c r="O132" s="193"/>
      <c r="P132" s="193"/>
      <c r="Q132" s="193"/>
      <c r="R132" s="193"/>
      <c r="S132" s="193"/>
      <c r="T132" s="193"/>
      <c r="U132" s="193"/>
      <c r="V132" s="193"/>
    </row>
    <row r="133" spans="1:22" ht="15" x14ac:dyDescent="0.2">
      <c r="A133" s="193"/>
      <c r="B133" s="193"/>
      <c r="C133" s="193"/>
      <c r="D133" s="193"/>
      <c r="E133" s="193"/>
      <c r="F133" s="193"/>
      <c r="G133" s="193"/>
      <c r="H133" s="193"/>
      <c r="I133" s="193"/>
      <c r="J133" s="193"/>
      <c r="K133" s="193"/>
      <c r="L133" s="193"/>
      <c r="M133" s="193"/>
      <c r="N133" s="193"/>
      <c r="O133" s="193"/>
      <c r="P133" s="193"/>
      <c r="Q133" s="193"/>
      <c r="R133" s="193"/>
      <c r="S133" s="193"/>
      <c r="T133" s="193"/>
      <c r="U133" s="193"/>
      <c r="V133" s="193"/>
    </row>
    <row r="134" spans="1:22" ht="15" x14ac:dyDescent="0.2">
      <c r="A134" s="193"/>
      <c r="B134" s="193"/>
      <c r="C134" s="193"/>
      <c r="D134" s="193"/>
      <c r="E134" s="193"/>
      <c r="F134" s="193"/>
      <c r="G134" s="193"/>
      <c r="H134" s="193"/>
      <c r="I134" s="193"/>
      <c r="J134" s="193"/>
      <c r="K134" s="193"/>
      <c r="L134" s="193"/>
      <c r="M134" s="193"/>
      <c r="N134" s="193"/>
      <c r="O134" s="193"/>
      <c r="P134" s="193"/>
      <c r="Q134" s="193"/>
      <c r="R134" s="193"/>
      <c r="S134" s="193"/>
      <c r="T134" s="193"/>
      <c r="U134" s="193"/>
      <c r="V134" s="193"/>
    </row>
    <row r="135" spans="1:22" ht="15" x14ac:dyDescent="0.2">
      <c r="A135" s="193"/>
      <c r="B135" s="193"/>
      <c r="C135" s="193"/>
      <c r="D135" s="193"/>
      <c r="E135" s="193"/>
      <c r="F135" s="193"/>
      <c r="G135" s="193"/>
      <c r="H135" s="193"/>
      <c r="I135" s="193"/>
      <c r="J135" s="193"/>
      <c r="K135" s="193"/>
      <c r="L135" s="193"/>
      <c r="M135" s="193"/>
      <c r="N135" s="193"/>
      <c r="O135" s="193"/>
      <c r="P135" s="193"/>
      <c r="Q135" s="193"/>
      <c r="R135" s="193"/>
      <c r="S135" s="193"/>
      <c r="T135" s="193"/>
      <c r="U135" s="193"/>
      <c r="V135" s="193"/>
    </row>
    <row r="136" spans="1:22" ht="15" x14ac:dyDescent="0.2">
      <c r="A136" s="193"/>
      <c r="B136" s="193"/>
      <c r="C136" s="193"/>
      <c r="D136" s="193"/>
      <c r="E136" s="193"/>
      <c r="F136" s="193"/>
      <c r="G136" s="193"/>
      <c r="H136" s="193"/>
      <c r="I136" s="193"/>
      <c r="J136" s="193"/>
      <c r="K136" s="193"/>
      <c r="L136" s="193"/>
      <c r="M136" s="193"/>
      <c r="N136" s="193"/>
      <c r="O136" s="193"/>
      <c r="P136" s="193"/>
      <c r="Q136" s="193"/>
      <c r="R136" s="193"/>
      <c r="S136" s="193"/>
      <c r="T136" s="193"/>
      <c r="U136" s="193"/>
      <c r="V136" s="193"/>
    </row>
    <row r="137" spans="1:22" ht="15" x14ac:dyDescent="0.2">
      <c r="A137" s="193"/>
      <c r="B137" s="193"/>
      <c r="C137" s="193"/>
      <c r="D137" s="193"/>
      <c r="E137" s="193"/>
      <c r="F137" s="193"/>
      <c r="G137" s="193"/>
      <c r="H137" s="193"/>
      <c r="I137" s="193"/>
      <c r="J137" s="193"/>
      <c r="K137" s="193"/>
      <c r="L137" s="193"/>
      <c r="M137" s="193"/>
      <c r="N137" s="193"/>
      <c r="O137" s="193"/>
      <c r="P137" s="193"/>
      <c r="Q137" s="193"/>
      <c r="R137" s="193"/>
      <c r="S137" s="193"/>
      <c r="T137" s="193"/>
      <c r="U137" s="193"/>
      <c r="V137" s="193"/>
    </row>
    <row r="138" spans="1:22" ht="15" x14ac:dyDescent="0.2">
      <c r="A138" s="193"/>
      <c r="B138" s="193"/>
      <c r="C138" s="193"/>
      <c r="D138" s="193"/>
      <c r="E138" s="193"/>
      <c r="F138" s="193"/>
      <c r="G138" s="193"/>
      <c r="H138" s="193"/>
      <c r="I138" s="193"/>
      <c r="J138" s="193"/>
      <c r="K138" s="193"/>
      <c r="L138" s="193"/>
      <c r="M138" s="193"/>
      <c r="N138" s="193"/>
      <c r="O138" s="193"/>
      <c r="P138" s="193"/>
      <c r="Q138" s="193"/>
      <c r="R138" s="193"/>
      <c r="S138" s="193"/>
      <c r="T138" s="193"/>
      <c r="U138" s="193"/>
      <c r="V138" s="193"/>
    </row>
    <row r="139" spans="1:22" ht="15" x14ac:dyDescent="0.2">
      <c r="A139" s="193"/>
      <c r="B139" s="193"/>
      <c r="C139" s="193"/>
      <c r="D139" s="193"/>
      <c r="E139" s="193"/>
      <c r="F139" s="193"/>
      <c r="G139" s="193"/>
      <c r="H139" s="193"/>
      <c r="I139" s="193"/>
      <c r="J139" s="193"/>
      <c r="K139" s="193"/>
      <c r="L139" s="193"/>
      <c r="M139" s="193"/>
      <c r="N139" s="193"/>
      <c r="O139" s="193"/>
      <c r="P139" s="193"/>
      <c r="Q139" s="193"/>
      <c r="R139" s="193"/>
      <c r="S139" s="193"/>
      <c r="T139" s="193"/>
      <c r="U139" s="193"/>
      <c r="V139" s="193"/>
    </row>
    <row r="140" spans="1:22" ht="15" x14ac:dyDescent="0.2">
      <c r="A140" s="193"/>
      <c r="B140" s="193"/>
      <c r="C140" s="193"/>
      <c r="D140" s="193"/>
      <c r="E140" s="193"/>
      <c r="F140" s="193"/>
      <c r="G140" s="193"/>
      <c r="H140" s="193"/>
      <c r="I140" s="193"/>
      <c r="J140" s="193"/>
      <c r="K140" s="193"/>
      <c r="L140" s="193"/>
      <c r="M140" s="193"/>
      <c r="N140" s="193"/>
      <c r="O140" s="193"/>
      <c r="P140" s="193"/>
      <c r="Q140" s="193"/>
      <c r="R140" s="193"/>
      <c r="S140" s="193"/>
      <c r="T140" s="193"/>
      <c r="U140" s="193"/>
      <c r="V140" s="193"/>
    </row>
    <row r="141" spans="1:22" ht="15" x14ac:dyDescent="0.2">
      <c r="A141" s="193"/>
      <c r="B141" s="193"/>
      <c r="C141" s="193"/>
      <c r="D141" s="193"/>
      <c r="E141" s="193"/>
      <c r="F141" s="193"/>
      <c r="G141" s="193"/>
      <c r="H141" s="193"/>
      <c r="I141" s="193"/>
      <c r="J141" s="193"/>
      <c r="K141" s="193"/>
      <c r="L141" s="193"/>
      <c r="M141" s="193"/>
      <c r="N141" s="193"/>
      <c r="O141" s="193"/>
      <c r="P141" s="193"/>
      <c r="Q141" s="193"/>
      <c r="R141" s="193"/>
      <c r="S141" s="193"/>
      <c r="T141" s="193"/>
      <c r="U141" s="193"/>
      <c r="V141" s="193"/>
    </row>
    <row r="142" spans="1:22" ht="15" x14ac:dyDescent="0.2">
      <c r="A142" s="193"/>
      <c r="B142" s="193"/>
      <c r="C142" s="193"/>
      <c r="D142" s="193"/>
      <c r="E142" s="193"/>
      <c r="F142" s="193"/>
      <c r="G142" s="193"/>
      <c r="H142" s="193"/>
      <c r="I142" s="193"/>
      <c r="J142" s="193"/>
      <c r="K142" s="193"/>
      <c r="L142" s="193"/>
      <c r="M142" s="193"/>
      <c r="N142" s="193"/>
      <c r="O142" s="193"/>
      <c r="P142" s="193"/>
      <c r="Q142" s="193"/>
      <c r="R142" s="193"/>
      <c r="S142" s="193"/>
      <c r="T142" s="193"/>
      <c r="U142" s="193"/>
      <c r="V142" s="193"/>
    </row>
    <row r="143" spans="1:22" ht="15" x14ac:dyDescent="0.2">
      <c r="A143" s="193"/>
      <c r="B143" s="193"/>
      <c r="C143" s="193"/>
      <c r="D143" s="193"/>
      <c r="E143" s="193"/>
      <c r="F143" s="193"/>
      <c r="G143" s="193"/>
      <c r="H143" s="193"/>
      <c r="I143" s="193"/>
      <c r="J143" s="193"/>
      <c r="K143" s="193"/>
      <c r="L143" s="193"/>
      <c r="M143" s="193"/>
      <c r="N143" s="193"/>
      <c r="O143" s="193"/>
      <c r="P143" s="193"/>
      <c r="Q143" s="193"/>
      <c r="R143" s="193"/>
      <c r="S143" s="193"/>
      <c r="T143" s="193"/>
      <c r="U143" s="193"/>
      <c r="V143" s="193"/>
    </row>
    <row r="144" spans="1:22" ht="15" x14ac:dyDescent="0.2">
      <c r="A144" s="193"/>
      <c r="B144" s="193"/>
      <c r="C144" s="193"/>
      <c r="D144" s="193"/>
      <c r="E144" s="193"/>
      <c r="F144" s="193"/>
      <c r="G144" s="193"/>
      <c r="H144" s="193"/>
      <c r="I144" s="193"/>
      <c r="J144" s="193"/>
      <c r="K144" s="193"/>
      <c r="L144" s="193"/>
      <c r="M144" s="193"/>
      <c r="N144" s="193"/>
      <c r="O144" s="193"/>
      <c r="P144" s="193"/>
      <c r="Q144" s="193"/>
      <c r="R144" s="193"/>
      <c r="S144" s="193"/>
      <c r="T144" s="193"/>
      <c r="U144" s="193"/>
      <c r="V144" s="193"/>
    </row>
    <row r="145" spans="1:22" ht="15" x14ac:dyDescent="0.2">
      <c r="A145" s="193"/>
      <c r="B145" s="193"/>
      <c r="C145" s="193"/>
      <c r="D145" s="193"/>
      <c r="E145" s="193"/>
      <c r="F145" s="193"/>
      <c r="G145" s="193"/>
      <c r="H145" s="193"/>
      <c r="I145" s="193"/>
      <c r="J145" s="193"/>
      <c r="K145" s="193"/>
      <c r="L145" s="193"/>
      <c r="M145" s="193"/>
      <c r="N145" s="193"/>
      <c r="O145" s="193"/>
      <c r="P145" s="193"/>
      <c r="Q145" s="193"/>
      <c r="R145" s="193"/>
      <c r="S145" s="193"/>
      <c r="T145" s="193"/>
      <c r="U145" s="193"/>
      <c r="V145" s="193"/>
    </row>
    <row r="146" spans="1:22" ht="15" x14ac:dyDescent="0.2">
      <c r="A146" s="193"/>
      <c r="B146" s="193"/>
      <c r="C146" s="193"/>
      <c r="D146" s="193"/>
      <c r="E146" s="193"/>
      <c r="F146" s="193"/>
      <c r="G146" s="193"/>
      <c r="H146" s="193"/>
      <c r="I146" s="193"/>
      <c r="J146" s="193"/>
      <c r="K146" s="193"/>
      <c r="L146" s="193"/>
      <c r="M146" s="193"/>
      <c r="N146" s="193"/>
      <c r="O146" s="193"/>
      <c r="P146" s="193"/>
      <c r="Q146" s="193"/>
      <c r="R146" s="193"/>
      <c r="S146" s="193"/>
      <c r="T146" s="193"/>
      <c r="U146" s="193"/>
      <c r="V146" s="193"/>
    </row>
    <row r="147" spans="1:22" ht="15" x14ac:dyDescent="0.2">
      <c r="A147" s="193"/>
      <c r="B147" s="193"/>
      <c r="C147" s="193"/>
      <c r="D147" s="193"/>
      <c r="E147" s="193"/>
      <c r="F147" s="193"/>
      <c r="G147" s="193"/>
      <c r="H147" s="193"/>
      <c r="I147" s="193"/>
      <c r="J147" s="193"/>
      <c r="K147" s="193"/>
      <c r="L147" s="193"/>
      <c r="M147" s="193"/>
      <c r="N147" s="193"/>
      <c r="O147" s="193"/>
      <c r="P147" s="193"/>
      <c r="Q147" s="193"/>
      <c r="R147" s="193"/>
      <c r="S147" s="193"/>
      <c r="T147" s="193"/>
      <c r="U147" s="193"/>
      <c r="V147" s="193"/>
    </row>
    <row r="148" spans="1:22" ht="15" x14ac:dyDescent="0.2">
      <c r="A148" s="193"/>
      <c r="B148" s="193"/>
      <c r="C148" s="193"/>
      <c r="D148" s="193"/>
      <c r="E148" s="193"/>
      <c r="F148" s="193"/>
      <c r="G148" s="193"/>
      <c r="H148" s="193"/>
      <c r="I148" s="193"/>
      <c r="J148" s="193"/>
      <c r="K148" s="193"/>
      <c r="L148" s="193"/>
      <c r="M148" s="193"/>
      <c r="N148" s="193"/>
      <c r="O148" s="193"/>
      <c r="P148" s="193"/>
      <c r="Q148" s="193"/>
      <c r="R148" s="193"/>
      <c r="S148" s="193"/>
      <c r="T148" s="193"/>
      <c r="U148" s="193"/>
      <c r="V148" s="193"/>
    </row>
    <row r="149" spans="1:22" ht="15" x14ac:dyDescent="0.2">
      <c r="A149" s="193"/>
      <c r="B149" s="193"/>
      <c r="C149" s="193"/>
      <c r="D149" s="193"/>
      <c r="E149" s="193"/>
      <c r="F149" s="193"/>
      <c r="G149" s="193"/>
      <c r="H149" s="193"/>
      <c r="I149" s="193"/>
      <c r="J149" s="193"/>
      <c r="K149" s="193"/>
      <c r="L149" s="193"/>
      <c r="M149" s="193"/>
      <c r="N149" s="193"/>
      <c r="O149" s="193"/>
      <c r="P149" s="193"/>
      <c r="Q149" s="193"/>
      <c r="R149" s="193"/>
      <c r="S149" s="193"/>
      <c r="T149" s="193"/>
      <c r="U149" s="193"/>
      <c r="V149" s="193"/>
    </row>
    <row r="150" spans="1:22" ht="15" x14ac:dyDescent="0.2">
      <c r="A150" s="193"/>
      <c r="B150" s="193"/>
      <c r="C150" s="193"/>
      <c r="D150" s="193"/>
      <c r="E150" s="193"/>
      <c r="F150" s="193"/>
      <c r="G150" s="193"/>
      <c r="H150" s="193"/>
      <c r="I150" s="193"/>
      <c r="J150" s="193"/>
      <c r="K150" s="193"/>
      <c r="L150" s="193"/>
      <c r="M150" s="193"/>
      <c r="N150" s="193"/>
      <c r="O150" s="193"/>
      <c r="P150" s="193"/>
      <c r="Q150" s="193"/>
      <c r="R150" s="193"/>
      <c r="S150" s="193"/>
      <c r="T150" s="193"/>
      <c r="U150" s="193"/>
      <c r="V150" s="193"/>
    </row>
    <row r="151" spans="1:22" ht="15" x14ac:dyDescent="0.2">
      <c r="A151" s="193"/>
      <c r="B151" s="193"/>
      <c r="C151" s="193"/>
      <c r="D151" s="193"/>
      <c r="E151" s="193"/>
      <c r="F151" s="193"/>
      <c r="G151" s="193"/>
      <c r="H151" s="193"/>
      <c r="I151" s="193"/>
      <c r="J151" s="193"/>
      <c r="K151" s="193"/>
      <c r="L151" s="193"/>
      <c r="M151" s="193"/>
      <c r="N151" s="193"/>
      <c r="O151" s="193"/>
      <c r="P151" s="193"/>
      <c r="Q151" s="193"/>
      <c r="R151" s="193"/>
      <c r="S151" s="193"/>
      <c r="T151" s="193"/>
      <c r="U151" s="193"/>
      <c r="V151" s="193"/>
    </row>
    <row r="152" spans="1:22" ht="15" x14ac:dyDescent="0.2">
      <c r="A152" s="193"/>
      <c r="B152" s="193"/>
      <c r="C152" s="193"/>
      <c r="D152" s="193"/>
      <c r="E152" s="193"/>
      <c r="F152" s="193"/>
      <c r="G152" s="193"/>
      <c r="H152" s="193"/>
      <c r="I152" s="193"/>
      <c r="J152" s="193"/>
      <c r="K152" s="193"/>
      <c r="L152" s="193"/>
      <c r="M152" s="193"/>
      <c r="N152" s="193"/>
      <c r="O152" s="193"/>
      <c r="P152" s="193"/>
      <c r="Q152" s="193"/>
      <c r="R152" s="193"/>
      <c r="S152" s="193"/>
      <c r="T152" s="193"/>
      <c r="U152" s="193"/>
      <c r="V152" s="193"/>
    </row>
    <row r="153" spans="1:22" ht="15" x14ac:dyDescent="0.2">
      <c r="A153" s="193"/>
      <c r="B153" s="193"/>
      <c r="C153" s="193"/>
      <c r="D153" s="193"/>
      <c r="E153" s="193"/>
      <c r="F153" s="193"/>
      <c r="G153" s="193"/>
      <c r="H153" s="193"/>
      <c r="I153" s="193"/>
      <c r="J153" s="193"/>
      <c r="K153" s="193"/>
      <c r="L153" s="193"/>
      <c r="M153" s="193"/>
      <c r="N153" s="193"/>
      <c r="O153" s="193"/>
      <c r="P153" s="193"/>
      <c r="Q153" s="193"/>
      <c r="R153" s="193"/>
      <c r="S153" s="193"/>
      <c r="T153" s="193"/>
      <c r="U153" s="193"/>
      <c r="V153" s="193"/>
    </row>
    <row r="154" spans="1:22" ht="15" x14ac:dyDescent="0.2">
      <c r="A154" s="193"/>
      <c r="B154" s="193"/>
      <c r="C154" s="193"/>
      <c r="D154" s="193"/>
      <c r="E154" s="193"/>
      <c r="F154" s="193"/>
      <c r="G154" s="193"/>
      <c r="H154" s="193"/>
      <c r="I154" s="193"/>
      <c r="J154" s="193"/>
      <c r="K154" s="193"/>
      <c r="L154" s="193"/>
      <c r="M154" s="193"/>
      <c r="N154" s="193"/>
      <c r="O154" s="193"/>
      <c r="P154" s="193"/>
      <c r="Q154" s="193"/>
      <c r="R154" s="193"/>
      <c r="S154" s="193"/>
      <c r="T154" s="193"/>
      <c r="U154" s="193"/>
      <c r="V154" s="193"/>
    </row>
    <row r="155" spans="1:22" ht="15" x14ac:dyDescent="0.2">
      <c r="A155" s="193"/>
      <c r="B155" s="193"/>
      <c r="C155" s="193"/>
      <c r="D155" s="193"/>
      <c r="E155" s="193"/>
      <c r="F155" s="193"/>
      <c r="G155" s="193"/>
      <c r="H155" s="193"/>
      <c r="I155" s="193"/>
      <c r="J155" s="193"/>
      <c r="K155" s="193"/>
      <c r="L155" s="193"/>
      <c r="M155" s="193"/>
      <c r="N155" s="193"/>
      <c r="O155" s="193"/>
      <c r="P155" s="193"/>
      <c r="Q155" s="193"/>
      <c r="R155" s="193"/>
      <c r="S155" s="193"/>
      <c r="T155" s="193"/>
      <c r="U155" s="193"/>
      <c r="V155" s="193"/>
    </row>
    <row r="156" spans="1:22" ht="15" x14ac:dyDescent="0.2">
      <c r="A156" s="193"/>
      <c r="B156" s="193"/>
      <c r="C156" s="193"/>
      <c r="D156" s="193"/>
      <c r="E156" s="193"/>
      <c r="F156" s="193"/>
      <c r="G156" s="193"/>
      <c r="H156" s="193"/>
      <c r="I156" s="193"/>
      <c r="J156" s="193"/>
      <c r="K156" s="193"/>
      <c r="L156" s="193"/>
      <c r="M156" s="193"/>
      <c r="N156" s="193"/>
      <c r="O156" s="193"/>
      <c r="P156" s="193"/>
      <c r="Q156" s="193"/>
      <c r="R156" s="193"/>
      <c r="S156" s="193"/>
      <c r="T156" s="193"/>
      <c r="U156" s="193"/>
      <c r="V156" s="193"/>
    </row>
    <row r="157" spans="1:22" ht="15" x14ac:dyDescent="0.2">
      <c r="A157" s="193"/>
      <c r="B157" s="193"/>
      <c r="C157" s="193"/>
      <c r="D157" s="193"/>
      <c r="E157" s="193"/>
      <c r="F157" s="193"/>
      <c r="G157" s="193"/>
      <c r="H157" s="193"/>
      <c r="I157" s="193"/>
      <c r="J157" s="193"/>
      <c r="K157" s="193"/>
      <c r="L157" s="193"/>
      <c r="M157" s="193"/>
      <c r="N157" s="193"/>
      <c r="O157" s="193"/>
      <c r="P157" s="193"/>
      <c r="Q157" s="193"/>
      <c r="R157" s="193"/>
      <c r="S157" s="193"/>
      <c r="T157" s="193"/>
      <c r="U157" s="193"/>
      <c r="V157" s="193"/>
    </row>
    <row r="158" spans="1:22" ht="15" x14ac:dyDescent="0.2">
      <c r="A158" s="193"/>
      <c r="B158" s="193"/>
      <c r="C158" s="193"/>
      <c r="D158" s="193"/>
      <c r="E158" s="193"/>
      <c r="F158" s="193"/>
      <c r="G158" s="193"/>
      <c r="H158" s="193"/>
      <c r="I158" s="193"/>
      <c r="J158" s="193"/>
      <c r="K158" s="193"/>
      <c r="L158" s="193"/>
      <c r="M158" s="193"/>
      <c r="N158" s="193"/>
      <c r="O158" s="193"/>
      <c r="P158" s="193"/>
      <c r="Q158" s="193"/>
      <c r="R158" s="193"/>
      <c r="S158" s="193"/>
      <c r="T158" s="193"/>
      <c r="U158" s="193"/>
      <c r="V158" s="193"/>
    </row>
    <row r="159" spans="1:22" ht="15" x14ac:dyDescent="0.2">
      <c r="A159" s="193"/>
      <c r="B159" s="193"/>
      <c r="C159" s="193"/>
      <c r="D159" s="193"/>
      <c r="E159" s="193"/>
      <c r="F159" s="193"/>
      <c r="G159" s="19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  <c r="R159" s="193"/>
      <c r="S159" s="193"/>
      <c r="T159" s="193"/>
      <c r="U159" s="193"/>
      <c r="V159" s="193"/>
    </row>
    <row r="160" spans="1:22" ht="15" x14ac:dyDescent="0.2">
      <c r="A160" s="193"/>
      <c r="B160" s="193"/>
      <c r="C160" s="193"/>
      <c r="D160" s="193"/>
      <c r="E160" s="193"/>
      <c r="F160" s="193"/>
      <c r="G160" s="193"/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  <c r="R160" s="193"/>
      <c r="S160" s="193"/>
      <c r="T160" s="193"/>
      <c r="U160" s="193"/>
      <c r="V160" s="193"/>
    </row>
    <row r="161" spans="1:22" ht="15" x14ac:dyDescent="0.2">
      <c r="A161" s="193"/>
      <c r="B161" s="193"/>
      <c r="C161" s="193"/>
      <c r="D161" s="193"/>
      <c r="E161" s="193"/>
      <c r="F161" s="193"/>
      <c r="G161" s="193"/>
      <c r="H161" s="193"/>
      <c r="I161" s="193"/>
      <c r="J161" s="193"/>
      <c r="K161" s="193"/>
      <c r="L161" s="193"/>
      <c r="M161" s="193"/>
      <c r="N161" s="193"/>
      <c r="O161" s="193"/>
      <c r="P161" s="193"/>
      <c r="Q161" s="193"/>
      <c r="R161" s="193"/>
      <c r="S161" s="193"/>
      <c r="T161" s="193"/>
      <c r="U161" s="193"/>
      <c r="V161" s="193"/>
    </row>
    <row r="162" spans="1:22" ht="15" x14ac:dyDescent="0.2">
      <c r="A162" s="193"/>
      <c r="B162" s="193"/>
      <c r="C162" s="193"/>
      <c r="D162" s="193"/>
      <c r="E162" s="193"/>
      <c r="F162" s="193"/>
      <c r="G162" s="19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  <c r="R162" s="193"/>
      <c r="S162" s="193"/>
      <c r="T162" s="193"/>
      <c r="U162" s="193"/>
      <c r="V162" s="193"/>
    </row>
    <row r="163" spans="1:22" ht="15" x14ac:dyDescent="0.2">
      <c r="A163" s="193"/>
      <c r="B163" s="193"/>
      <c r="C163" s="193"/>
      <c r="D163" s="193"/>
      <c r="E163" s="193"/>
      <c r="F163" s="193"/>
      <c r="G163" s="193"/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  <c r="R163" s="193"/>
      <c r="S163" s="193"/>
      <c r="T163" s="193"/>
      <c r="U163" s="193"/>
      <c r="V163" s="193"/>
    </row>
    <row r="164" spans="1:22" ht="15" x14ac:dyDescent="0.2">
      <c r="A164" s="193"/>
      <c r="B164" s="193"/>
      <c r="C164" s="193"/>
      <c r="D164" s="193"/>
      <c r="E164" s="193"/>
      <c r="F164" s="193"/>
      <c r="G164" s="193"/>
      <c r="H164" s="193"/>
      <c r="I164" s="193"/>
      <c r="J164" s="193"/>
      <c r="K164" s="193"/>
      <c r="L164" s="193"/>
      <c r="M164" s="193"/>
      <c r="N164" s="193"/>
      <c r="O164" s="193"/>
      <c r="P164" s="193"/>
      <c r="Q164" s="193"/>
      <c r="R164" s="193"/>
      <c r="S164" s="193"/>
      <c r="T164" s="193"/>
      <c r="U164" s="193"/>
      <c r="V164" s="193"/>
    </row>
    <row r="165" spans="1:22" ht="15" x14ac:dyDescent="0.2">
      <c r="A165" s="193"/>
      <c r="B165" s="193"/>
      <c r="C165" s="193"/>
      <c r="D165" s="193"/>
      <c r="E165" s="193"/>
      <c r="F165" s="193"/>
      <c r="G165" s="19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  <c r="R165" s="193"/>
      <c r="S165" s="193"/>
      <c r="T165" s="193"/>
      <c r="U165" s="193"/>
      <c r="V165" s="193"/>
    </row>
    <row r="166" spans="1:22" ht="15" x14ac:dyDescent="0.2">
      <c r="A166" s="193"/>
      <c r="B166" s="193"/>
      <c r="C166" s="193"/>
      <c r="D166" s="193"/>
      <c r="E166" s="193"/>
      <c r="F166" s="193"/>
      <c r="G166" s="19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  <c r="R166" s="193"/>
      <c r="S166" s="193"/>
      <c r="T166" s="193"/>
      <c r="U166" s="193"/>
      <c r="V166" s="193"/>
    </row>
    <row r="167" spans="1:22" ht="15" x14ac:dyDescent="0.2">
      <c r="A167" s="193"/>
      <c r="B167" s="193"/>
      <c r="C167" s="193"/>
      <c r="D167" s="193"/>
      <c r="E167" s="193"/>
      <c r="F167" s="193"/>
      <c r="G167" s="193"/>
      <c r="H167" s="193"/>
      <c r="I167" s="193"/>
      <c r="J167" s="193"/>
      <c r="K167" s="193"/>
      <c r="L167" s="193"/>
      <c r="M167" s="193"/>
      <c r="N167" s="193"/>
      <c r="O167" s="193"/>
      <c r="P167" s="193"/>
      <c r="Q167" s="193"/>
      <c r="R167" s="193"/>
      <c r="S167" s="193"/>
      <c r="T167" s="193"/>
      <c r="U167" s="193"/>
      <c r="V167" s="193"/>
    </row>
    <row r="168" spans="1:22" ht="15" x14ac:dyDescent="0.2">
      <c r="A168" s="193"/>
      <c r="B168" s="193"/>
      <c r="C168" s="193"/>
      <c r="D168" s="193"/>
      <c r="E168" s="193"/>
      <c r="F168" s="193"/>
      <c r="G168" s="193"/>
      <c r="H168" s="193"/>
      <c r="I168" s="193"/>
      <c r="J168" s="193"/>
      <c r="K168" s="193"/>
      <c r="L168" s="193"/>
      <c r="M168" s="193"/>
      <c r="N168" s="193"/>
      <c r="O168" s="193"/>
      <c r="P168" s="193"/>
      <c r="Q168" s="193"/>
      <c r="R168" s="193"/>
      <c r="S168" s="193"/>
      <c r="T168" s="193"/>
      <c r="U168" s="193"/>
      <c r="V168" s="193"/>
    </row>
    <row r="169" spans="1:22" ht="15" x14ac:dyDescent="0.2">
      <c r="A169" s="193"/>
      <c r="B169" s="193"/>
      <c r="C169" s="193"/>
      <c r="D169" s="193"/>
      <c r="E169" s="193"/>
      <c r="F169" s="193"/>
      <c r="G169" s="193"/>
      <c r="H169" s="193"/>
      <c r="I169" s="193"/>
      <c r="J169" s="193"/>
      <c r="K169" s="193"/>
      <c r="L169" s="193"/>
      <c r="M169" s="193"/>
      <c r="N169" s="193"/>
      <c r="O169" s="193"/>
      <c r="P169" s="193"/>
      <c r="Q169" s="193"/>
      <c r="R169" s="193"/>
      <c r="S169" s="193"/>
      <c r="T169" s="193"/>
      <c r="U169" s="193"/>
      <c r="V169" s="193"/>
    </row>
    <row r="170" spans="1:22" ht="15" x14ac:dyDescent="0.2">
      <c r="A170" s="193"/>
      <c r="B170" s="193"/>
      <c r="C170" s="193"/>
      <c r="D170" s="193"/>
      <c r="E170" s="193"/>
      <c r="F170" s="193"/>
      <c r="G170" s="193"/>
      <c r="H170" s="193"/>
      <c r="I170" s="193"/>
      <c r="J170" s="193"/>
      <c r="K170" s="193"/>
      <c r="L170" s="193"/>
      <c r="M170" s="193"/>
      <c r="N170" s="193"/>
      <c r="O170" s="193"/>
      <c r="P170" s="193"/>
      <c r="Q170" s="193"/>
      <c r="R170" s="193"/>
      <c r="S170" s="193"/>
      <c r="T170" s="193"/>
      <c r="U170" s="193"/>
      <c r="V170" s="193"/>
    </row>
    <row r="171" spans="1:22" ht="15" x14ac:dyDescent="0.2">
      <c r="A171" s="193"/>
      <c r="B171" s="193"/>
      <c r="C171" s="193"/>
      <c r="D171" s="193"/>
      <c r="E171" s="193"/>
      <c r="F171" s="193"/>
      <c r="G171" s="193"/>
      <c r="H171" s="193"/>
      <c r="I171" s="193"/>
      <c r="J171" s="193"/>
      <c r="K171" s="193"/>
      <c r="L171" s="193"/>
      <c r="M171" s="193"/>
      <c r="N171" s="193"/>
      <c r="O171" s="193"/>
      <c r="P171" s="193"/>
      <c r="Q171" s="193"/>
      <c r="R171" s="193"/>
      <c r="S171" s="193"/>
      <c r="T171" s="193"/>
      <c r="U171" s="193"/>
      <c r="V171" s="193"/>
    </row>
    <row r="172" spans="1:22" ht="15" x14ac:dyDescent="0.2">
      <c r="A172" s="193"/>
      <c r="B172" s="193"/>
      <c r="C172" s="193"/>
      <c r="D172" s="193"/>
      <c r="E172" s="193"/>
      <c r="F172" s="193"/>
      <c r="G172" s="193"/>
      <c r="H172" s="193"/>
      <c r="I172" s="193"/>
      <c r="J172" s="193"/>
      <c r="K172" s="193"/>
      <c r="L172" s="193"/>
      <c r="M172" s="193"/>
      <c r="N172" s="193"/>
      <c r="O172" s="193"/>
      <c r="P172" s="193"/>
      <c r="Q172" s="193"/>
      <c r="R172" s="193"/>
      <c r="S172" s="193"/>
      <c r="T172" s="193"/>
      <c r="U172" s="193"/>
      <c r="V172" s="193"/>
    </row>
    <row r="173" spans="1:22" ht="15" x14ac:dyDescent="0.2">
      <c r="A173" s="193"/>
      <c r="B173" s="193"/>
      <c r="C173" s="193"/>
      <c r="D173" s="193"/>
      <c r="E173" s="193"/>
      <c r="F173" s="193"/>
      <c r="G173" s="193"/>
      <c r="H173" s="193"/>
      <c r="I173" s="193"/>
      <c r="J173" s="193"/>
      <c r="K173" s="193"/>
      <c r="L173" s="193"/>
      <c r="M173" s="193"/>
      <c r="N173" s="193"/>
      <c r="O173" s="193"/>
      <c r="P173" s="193"/>
      <c r="Q173" s="193"/>
      <c r="R173" s="193"/>
      <c r="S173" s="193"/>
      <c r="T173" s="193"/>
      <c r="U173" s="193"/>
      <c r="V173" s="193"/>
    </row>
    <row r="174" spans="1:22" ht="15" x14ac:dyDescent="0.2">
      <c r="A174" s="193"/>
      <c r="B174" s="193"/>
      <c r="C174" s="193"/>
      <c r="D174" s="193"/>
      <c r="E174" s="193"/>
      <c r="F174" s="193"/>
      <c r="G174" s="193"/>
      <c r="H174" s="193"/>
      <c r="I174" s="193"/>
      <c r="J174" s="193"/>
      <c r="K174" s="193"/>
      <c r="L174" s="193"/>
      <c r="M174" s="193"/>
      <c r="N174" s="193"/>
      <c r="O174" s="193"/>
      <c r="P174" s="193"/>
      <c r="Q174" s="193"/>
      <c r="R174" s="193"/>
      <c r="S174" s="193"/>
      <c r="T174" s="193"/>
      <c r="U174" s="193"/>
      <c r="V174" s="193"/>
    </row>
    <row r="175" spans="1:22" ht="15" x14ac:dyDescent="0.2">
      <c r="A175" s="193"/>
      <c r="B175" s="193"/>
      <c r="C175" s="193"/>
      <c r="D175" s="193"/>
      <c r="E175" s="193"/>
      <c r="F175" s="193"/>
      <c r="G175" s="193"/>
      <c r="H175" s="193"/>
      <c r="I175" s="193"/>
      <c r="J175" s="193"/>
      <c r="K175" s="193"/>
      <c r="L175" s="193"/>
      <c r="M175" s="193"/>
      <c r="N175" s="193"/>
      <c r="O175" s="193"/>
      <c r="P175" s="193"/>
      <c r="Q175" s="193"/>
      <c r="R175" s="193"/>
      <c r="S175" s="193"/>
      <c r="T175" s="193"/>
      <c r="U175" s="193"/>
      <c r="V175" s="193"/>
    </row>
    <row r="176" spans="1:22" ht="15" x14ac:dyDescent="0.2">
      <c r="A176" s="193"/>
      <c r="B176" s="193"/>
      <c r="C176" s="193"/>
      <c r="D176" s="193"/>
      <c r="E176" s="193"/>
      <c r="F176" s="193"/>
      <c r="G176" s="193"/>
      <c r="H176" s="193"/>
      <c r="I176" s="193"/>
      <c r="J176" s="193"/>
      <c r="K176" s="193"/>
      <c r="L176" s="193"/>
      <c r="M176" s="193"/>
      <c r="N176" s="193"/>
      <c r="O176" s="193"/>
      <c r="P176" s="193"/>
      <c r="Q176" s="193"/>
      <c r="R176" s="193"/>
      <c r="S176" s="193"/>
      <c r="T176" s="193"/>
      <c r="U176" s="193"/>
      <c r="V176" s="193"/>
    </row>
    <row r="177" spans="1:22" ht="15" x14ac:dyDescent="0.2">
      <c r="A177" s="193"/>
      <c r="B177" s="193"/>
      <c r="C177" s="193"/>
      <c r="D177" s="193"/>
      <c r="E177" s="193"/>
      <c r="F177" s="193"/>
      <c r="G177" s="193"/>
      <c r="H177" s="193"/>
      <c r="I177" s="193"/>
      <c r="J177" s="193"/>
      <c r="K177" s="193"/>
      <c r="L177" s="193"/>
      <c r="M177" s="193"/>
      <c r="N177" s="193"/>
      <c r="O177" s="193"/>
      <c r="P177" s="193"/>
      <c r="Q177" s="193"/>
      <c r="R177" s="193"/>
      <c r="S177" s="193"/>
      <c r="T177" s="193"/>
      <c r="U177" s="193"/>
      <c r="V177" s="193"/>
    </row>
    <row r="178" spans="1:22" ht="15" x14ac:dyDescent="0.2">
      <c r="A178" s="193"/>
      <c r="B178" s="193"/>
      <c r="C178" s="193"/>
      <c r="D178" s="193"/>
      <c r="E178" s="193"/>
      <c r="F178" s="193"/>
      <c r="G178" s="193"/>
      <c r="H178" s="193"/>
      <c r="I178" s="193"/>
      <c r="J178" s="193"/>
      <c r="K178" s="193"/>
      <c r="L178" s="193"/>
      <c r="M178" s="193"/>
      <c r="N178" s="193"/>
      <c r="O178" s="193"/>
      <c r="P178" s="193"/>
      <c r="Q178" s="193"/>
      <c r="R178" s="193"/>
      <c r="S178" s="193"/>
      <c r="T178" s="193"/>
      <c r="U178" s="193"/>
      <c r="V178" s="193"/>
    </row>
    <row r="179" spans="1:22" ht="15" x14ac:dyDescent="0.2">
      <c r="A179" s="193"/>
      <c r="B179" s="193"/>
      <c r="C179" s="193"/>
      <c r="D179" s="193"/>
      <c r="E179" s="193"/>
      <c r="F179" s="193"/>
      <c r="G179" s="193"/>
      <c r="H179" s="193"/>
      <c r="I179" s="193"/>
      <c r="J179" s="193"/>
      <c r="K179" s="193"/>
      <c r="L179" s="193"/>
      <c r="M179" s="193"/>
      <c r="N179" s="193"/>
      <c r="O179" s="193"/>
      <c r="P179" s="193"/>
      <c r="Q179" s="193"/>
      <c r="R179" s="193"/>
      <c r="S179" s="193"/>
      <c r="T179" s="193"/>
      <c r="U179" s="193"/>
      <c r="V179" s="193"/>
    </row>
    <row r="180" spans="1:22" ht="15" x14ac:dyDescent="0.2">
      <c r="A180" s="193"/>
      <c r="B180" s="193"/>
      <c r="C180" s="193"/>
      <c r="D180" s="193"/>
      <c r="E180" s="193"/>
      <c r="F180" s="193"/>
      <c r="G180" s="193"/>
      <c r="H180" s="193"/>
      <c r="I180" s="193"/>
      <c r="J180" s="193"/>
      <c r="K180" s="193"/>
      <c r="L180" s="193"/>
      <c r="M180" s="193"/>
      <c r="N180" s="193"/>
      <c r="O180" s="193"/>
      <c r="P180" s="193"/>
      <c r="Q180" s="193"/>
      <c r="R180" s="193"/>
      <c r="S180" s="193"/>
      <c r="T180" s="193"/>
      <c r="U180" s="193"/>
      <c r="V180" s="193"/>
    </row>
    <row r="181" spans="1:22" ht="15" x14ac:dyDescent="0.2">
      <c r="A181" s="193"/>
      <c r="B181" s="193"/>
      <c r="C181" s="193"/>
      <c r="D181" s="193"/>
      <c r="E181" s="193"/>
      <c r="F181" s="193"/>
      <c r="G181" s="193"/>
      <c r="H181" s="193"/>
      <c r="I181" s="193"/>
      <c r="J181" s="193"/>
      <c r="K181" s="193"/>
      <c r="L181" s="193"/>
      <c r="M181" s="193"/>
      <c r="N181" s="193"/>
      <c r="O181" s="193"/>
      <c r="P181" s="193"/>
      <c r="Q181" s="193"/>
      <c r="R181" s="193"/>
      <c r="S181" s="193"/>
      <c r="T181" s="193"/>
      <c r="U181" s="193"/>
      <c r="V181" s="193"/>
    </row>
    <row r="183" spans="1:22" ht="15" x14ac:dyDescent="0.2">
      <c r="A183" s="193"/>
      <c r="B183" s="193"/>
      <c r="C183" s="193"/>
      <c r="D183" s="193"/>
      <c r="E183" s="193"/>
      <c r="F183" s="193"/>
      <c r="G183" s="193"/>
      <c r="H183" s="193"/>
      <c r="I183" s="193"/>
      <c r="J183" s="193"/>
      <c r="K183" s="193"/>
      <c r="L183" s="193"/>
      <c r="M183" s="193"/>
      <c r="N183" s="193"/>
      <c r="O183" s="193"/>
      <c r="P183" s="193"/>
      <c r="Q183" s="193"/>
      <c r="R183" s="193"/>
      <c r="S183" s="193"/>
      <c r="T183" s="193"/>
      <c r="U183" s="193"/>
      <c r="V183" s="193"/>
    </row>
    <row r="184" spans="1:22" ht="15" x14ac:dyDescent="0.2">
      <c r="A184" s="193"/>
      <c r="B184" s="193"/>
      <c r="C184" s="193"/>
      <c r="D184" s="193"/>
      <c r="E184" s="193"/>
      <c r="F184" s="193"/>
      <c r="G184" s="193"/>
      <c r="H184" s="193"/>
      <c r="I184" s="193"/>
      <c r="J184" s="193"/>
      <c r="K184" s="193"/>
      <c r="L184" s="193"/>
      <c r="M184" s="193"/>
      <c r="N184" s="193"/>
      <c r="O184" s="193"/>
      <c r="P184" s="193"/>
      <c r="Q184" s="193"/>
      <c r="R184" s="193"/>
      <c r="S184" s="193"/>
      <c r="T184" s="193"/>
      <c r="U184" s="193"/>
      <c r="V184" s="193"/>
    </row>
    <row r="185" spans="1:22" ht="15" x14ac:dyDescent="0.2">
      <c r="A185" s="193"/>
      <c r="B185" s="193"/>
      <c r="C185" s="193"/>
      <c r="D185" s="193"/>
      <c r="E185" s="193"/>
      <c r="F185" s="193"/>
      <c r="G185" s="193"/>
      <c r="H185" s="193"/>
      <c r="I185" s="193"/>
      <c r="J185" s="193"/>
      <c r="K185" s="193"/>
      <c r="L185" s="193"/>
      <c r="M185" s="193"/>
      <c r="N185" s="193"/>
      <c r="O185" s="193"/>
      <c r="P185" s="193"/>
      <c r="Q185" s="193"/>
      <c r="R185" s="193"/>
      <c r="S185" s="193"/>
      <c r="T185" s="193"/>
      <c r="U185" s="193"/>
      <c r="V185" s="193"/>
    </row>
    <row r="186" spans="1:22" ht="15" x14ac:dyDescent="0.2">
      <c r="A186" s="193"/>
      <c r="B186" s="193"/>
      <c r="C186" s="193"/>
      <c r="D186" s="193"/>
      <c r="E186" s="193"/>
      <c r="F186" s="193"/>
      <c r="G186" s="193"/>
      <c r="H186" s="193"/>
      <c r="I186" s="193"/>
      <c r="J186" s="193"/>
      <c r="K186" s="193"/>
      <c r="L186" s="193"/>
      <c r="M186" s="193"/>
      <c r="N186" s="193"/>
      <c r="O186" s="193"/>
      <c r="P186" s="193"/>
      <c r="Q186" s="193"/>
      <c r="R186" s="193"/>
      <c r="S186" s="193"/>
      <c r="T186" s="193"/>
      <c r="U186" s="193"/>
      <c r="V186" s="193"/>
    </row>
    <row r="187" spans="1:22" ht="15" x14ac:dyDescent="0.2">
      <c r="A187" s="193"/>
      <c r="B187" s="193"/>
      <c r="C187" s="193"/>
      <c r="D187" s="193"/>
      <c r="E187" s="193"/>
      <c r="F187" s="193"/>
      <c r="G187" s="193"/>
      <c r="H187" s="193"/>
      <c r="I187" s="193"/>
      <c r="J187" s="193"/>
      <c r="K187" s="193"/>
      <c r="L187" s="193"/>
      <c r="M187" s="193"/>
      <c r="N187" s="193"/>
      <c r="O187" s="193"/>
      <c r="P187" s="193"/>
      <c r="Q187" s="193"/>
      <c r="R187" s="193"/>
      <c r="S187" s="193"/>
      <c r="T187" s="193"/>
      <c r="U187" s="193"/>
      <c r="V187" s="193"/>
    </row>
  </sheetData>
  <sheetProtection selectLockedCells="1" selectUnlockedCells="1"/>
  <mergeCells count="64">
    <mergeCell ref="C68:K68"/>
    <mergeCell ref="D63:G63"/>
    <mergeCell ref="I63:K63"/>
    <mergeCell ref="D65:G65"/>
    <mergeCell ref="I65:K65"/>
    <mergeCell ref="D67:G67"/>
    <mergeCell ref="I67:K67"/>
    <mergeCell ref="A27:V27"/>
    <mergeCell ref="A30:F30"/>
    <mergeCell ref="A31:F31"/>
    <mergeCell ref="A32:V32"/>
    <mergeCell ref="A33:V33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0:V10"/>
    <mergeCell ref="A26:F26"/>
    <mergeCell ref="A15:B15"/>
    <mergeCell ref="A16:V16"/>
    <mergeCell ref="A22:F22"/>
    <mergeCell ref="A23:V23"/>
    <mergeCell ref="A37:F37"/>
    <mergeCell ref="A40:V40"/>
    <mergeCell ref="A41:A42"/>
    <mergeCell ref="A43:A44"/>
    <mergeCell ref="A34:A36"/>
    <mergeCell ref="A45:A46"/>
    <mergeCell ref="A47:A48"/>
    <mergeCell ref="A49:A50"/>
    <mergeCell ref="A51:F51"/>
    <mergeCell ref="A54:M54"/>
    <mergeCell ref="A55:M55"/>
    <mergeCell ref="A52:F52"/>
    <mergeCell ref="A53:F53"/>
    <mergeCell ref="A56:M56"/>
    <mergeCell ref="A57:M57"/>
    <mergeCell ref="U59:V59"/>
    <mergeCell ref="A58:M58"/>
    <mergeCell ref="A59:M59"/>
    <mergeCell ref="N59:P59"/>
    <mergeCell ref="Q59:R59"/>
    <mergeCell ref="S59:T59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view="pageBreakPreview" topLeftCell="B34" zoomScaleNormal="70" zoomScaleSheetLayoutView="100" workbookViewId="0">
      <selection activeCell="J12" sqref="J12"/>
    </sheetView>
  </sheetViews>
  <sheetFormatPr defaultRowHeight="15.75" x14ac:dyDescent="0.25"/>
  <cols>
    <col min="1" max="1" width="5.85546875" style="1" customWidth="1"/>
    <col min="2" max="2" width="11.140625" style="561" customWidth="1"/>
    <col min="3" max="3" width="5.85546875" style="1" customWidth="1"/>
    <col min="4" max="4" width="77.7109375" style="19" customWidth="1"/>
    <col min="5" max="5" width="8.7109375" style="1" customWidth="1"/>
    <col min="6" max="7" width="7.85546875" style="1" customWidth="1"/>
    <col min="8" max="10" width="6.140625" style="1" customWidth="1"/>
    <col min="11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8.425781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1" max="16384" width="9.140625" style="1"/>
  </cols>
  <sheetData>
    <row r="1" spans="1:30" x14ac:dyDescent="0.25">
      <c r="B1" s="561" t="s">
        <v>256</v>
      </c>
      <c r="D1" s="1389" t="s">
        <v>165</v>
      </c>
      <c r="E1" s="1389"/>
      <c r="F1" s="1389"/>
      <c r="G1" s="1389"/>
      <c r="H1" s="1389"/>
      <c r="I1" s="1389"/>
      <c r="J1" s="1389"/>
      <c r="K1" s="1389"/>
      <c r="L1" s="1389"/>
      <c r="M1" s="1389"/>
      <c r="N1" s="1389"/>
    </row>
    <row r="2" spans="1:30" ht="16.5" thickBot="1" x14ac:dyDescent="0.3">
      <c r="D2" s="19" t="s">
        <v>86</v>
      </c>
    </row>
    <row r="3" spans="1:30" ht="16.5" thickBot="1" x14ac:dyDescent="0.3">
      <c r="D3" s="1362" t="s">
        <v>85</v>
      </c>
      <c r="E3" s="1364" t="s">
        <v>76</v>
      </c>
      <c r="F3" s="1368" t="s">
        <v>57</v>
      </c>
      <c r="G3" s="1368"/>
      <c r="H3" s="1368"/>
      <c r="I3" s="1368"/>
      <c r="J3" s="1368"/>
      <c r="K3" s="1369"/>
      <c r="L3" s="1364" t="s">
        <v>87</v>
      </c>
      <c r="M3" s="1364" t="s">
        <v>88</v>
      </c>
      <c r="N3" s="1364" t="s">
        <v>98</v>
      </c>
    </row>
    <row r="4" spans="1:30" x14ac:dyDescent="0.25">
      <c r="D4" s="1363"/>
      <c r="E4" s="1365"/>
      <c r="F4" s="1380" t="s">
        <v>28</v>
      </c>
      <c r="G4" s="1383" t="s">
        <v>58</v>
      </c>
      <c r="H4" s="1384"/>
      <c r="I4" s="1384"/>
      <c r="J4" s="1385"/>
      <c r="K4" s="1386" t="s">
        <v>118</v>
      </c>
      <c r="L4" s="1365"/>
      <c r="M4" s="1365"/>
      <c r="N4" s="1365"/>
    </row>
    <row r="5" spans="1:30" x14ac:dyDescent="0.25">
      <c r="D5" s="1363"/>
      <c r="E5" s="1366"/>
      <c r="F5" s="1381"/>
      <c r="G5" s="1370" t="s">
        <v>59</v>
      </c>
      <c r="H5" s="1373" t="s">
        <v>63</v>
      </c>
      <c r="I5" s="1374"/>
      <c r="J5" s="1375"/>
      <c r="K5" s="1387"/>
      <c r="L5" s="1366"/>
      <c r="M5" s="1366"/>
      <c r="N5" s="1366"/>
    </row>
    <row r="6" spans="1:30" x14ac:dyDescent="0.25">
      <c r="D6" s="1363"/>
      <c r="E6" s="1366"/>
      <c r="F6" s="1381"/>
      <c r="G6" s="1371"/>
      <c r="H6" s="1376" t="s">
        <v>115</v>
      </c>
      <c r="I6" s="1378" t="s">
        <v>116</v>
      </c>
      <c r="J6" s="1378" t="s">
        <v>117</v>
      </c>
      <c r="K6" s="1387"/>
      <c r="L6" s="1366"/>
      <c r="M6" s="1366"/>
      <c r="N6" s="1366"/>
    </row>
    <row r="7" spans="1:30" x14ac:dyDescent="0.25">
      <c r="D7" s="1363"/>
      <c r="E7" s="1366"/>
      <c r="F7" s="1381"/>
      <c r="G7" s="1371"/>
      <c r="H7" s="1376"/>
      <c r="I7" s="1378"/>
      <c r="J7" s="1378"/>
      <c r="K7" s="1387"/>
      <c r="L7" s="1366"/>
      <c r="M7" s="1366"/>
      <c r="N7" s="1366"/>
    </row>
    <row r="8" spans="1:30" x14ac:dyDescent="0.25">
      <c r="D8" s="1363"/>
      <c r="E8" s="1366"/>
      <c r="F8" s="1381"/>
      <c r="G8" s="1371"/>
      <c r="H8" s="1376"/>
      <c r="I8" s="1378"/>
      <c r="J8" s="1378"/>
      <c r="K8" s="1387"/>
      <c r="L8" s="1366"/>
      <c r="M8" s="1366"/>
      <c r="N8" s="1366"/>
    </row>
    <row r="9" spans="1:30" ht="16.5" thickBot="1" x14ac:dyDescent="0.3">
      <c r="D9" s="1233"/>
      <c r="E9" s="1367"/>
      <c r="F9" s="1381"/>
      <c r="G9" s="1371"/>
      <c r="H9" s="1390"/>
      <c r="I9" s="1370"/>
      <c r="J9" s="1370"/>
      <c r="K9" s="1387"/>
      <c r="L9" s="1367"/>
      <c r="M9" s="1367"/>
      <c r="N9" s="1367"/>
    </row>
    <row r="10" spans="1:30" s="579" customFormat="1" ht="31.5" x14ac:dyDescent="0.25">
      <c r="A10" s="569" t="s">
        <v>99</v>
      </c>
      <c r="B10" s="570"/>
      <c r="C10" s="569" t="s">
        <v>93</v>
      </c>
      <c r="D10" s="571" t="s">
        <v>270</v>
      </c>
      <c r="E10" s="572">
        <v>3</v>
      </c>
      <c r="F10" s="573">
        <f>E10*30</f>
        <v>90</v>
      </c>
      <c r="G10" s="574">
        <f>H10+I10+J10</f>
        <v>30</v>
      </c>
      <c r="H10" s="574">
        <v>15</v>
      </c>
      <c r="I10" s="574"/>
      <c r="J10" s="574">
        <v>15</v>
      </c>
      <c r="K10" s="575">
        <f>F10-G10</f>
        <v>60</v>
      </c>
      <c r="L10" s="576">
        <f>G10/15</f>
        <v>2</v>
      </c>
      <c r="M10" s="577" t="s">
        <v>96</v>
      </c>
      <c r="N10" s="578">
        <f>G10/F10*100</f>
        <v>33.333333333333329</v>
      </c>
      <c r="P10" s="580"/>
      <c r="Q10" s="580"/>
      <c r="R10" s="580"/>
      <c r="S10" s="580"/>
      <c r="T10" s="580"/>
      <c r="U10" s="580"/>
      <c r="V10" s="580"/>
      <c r="W10" s="580"/>
      <c r="X10" s="580"/>
      <c r="Y10" s="580"/>
      <c r="Z10" s="580"/>
      <c r="AA10" s="580"/>
      <c r="AB10" s="580"/>
      <c r="AC10" s="580"/>
      <c r="AD10" s="580"/>
    </row>
    <row r="11" spans="1:30" s="579" customFormat="1" x14ac:dyDescent="0.25">
      <c r="A11" s="569" t="s">
        <v>99</v>
      </c>
      <c r="B11" s="570" t="s">
        <v>262</v>
      </c>
      <c r="C11" s="569" t="s">
        <v>92</v>
      </c>
      <c r="D11" s="585" t="s">
        <v>120</v>
      </c>
      <c r="E11" s="586">
        <v>3</v>
      </c>
      <c r="F11" s="587">
        <f t="shared" ref="F11:F20" si="0">E11*30</f>
        <v>90</v>
      </c>
      <c r="G11" s="570">
        <f t="shared" ref="G11:G18" si="1">H11+I11+J11</f>
        <v>30</v>
      </c>
      <c r="H11" s="570"/>
      <c r="I11" s="570"/>
      <c r="J11" s="570">
        <v>30</v>
      </c>
      <c r="K11" s="588">
        <f t="shared" ref="K11:K20" si="2">F11-G11</f>
        <v>60</v>
      </c>
      <c r="L11" s="589">
        <f t="shared" ref="L11:L20" si="3">G11/15</f>
        <v>2</v>
      </c>
      <c r="M11" s="590" t="s">
        <v>99</v>
      </c>
      <c r="N11" s="591">
        <f t="shared" ref="N11:N20" si="4">G11/F11*100</f>
        <v>33.333333333333329</v>
      </c>
      <c r="P11" s="580"/>
      <c r="Q11" s="580"/>
      <c r="R11" s="580"/>
      <c r="S11" s="580"/>
      <c r="T11" s="580"/>
      <c r="U11" s="580"/>
      <c r="V11" s="580"/>
      <c r="W11" s="580"/>
      <c r="X11" s="580"/>
      <c r="Y11" s="580"/>
      <c r="Z11" s="580"/>
      <c r="AA11" s="580"/>
      <c r="AB11" s="580"/>
      <c r="AC11" s="580"/>
      <c r="AD11" s="580"/>
    </row>
    <row r="12" spans="1:30" s="579" customFormat="1" x14ac:dyDescent="0.25">
      <c r="A12" s="569" t="s">
        <v>99</v>
      </c>
      <c r="B12" s="570" t="s">
        <v>263</v>
      </c>
      <c r="C12" s="569" t="s">
        <v>92</v>
      </c>
      <c r="D12" s="585" t="s">
        <v>235</v>
      </c>
      <c r="E12" s="586">
        <v>3</v>
      </c>
      <c r="F12" s="587">
        <f t="shared" si="0"/>
        <v>90</v>
      </c>
      <c r="G12" s="570">
        <f t="shared" si="1"/>
        <v>45</v>
      </c>
      <c r="H12" s="570">
        <v>15</v>
      </c>
      <c r="I12" s="570"/>
      <c r="J12" s="570">
        <v>30</v>
      </c>
      <c r="K12" s="588">
        <f t="shared" si="2"/>
        <v>45</v>
      </c>
      <c r="L12" s="598">
        <v>3</v>
      </c>
      <c r="M12" s="590" t="s">
        <v>99</v>
      </c>
      <c r="N12" s="591">
        <f t="shared" si="4"/>
        <v>50</v>
      </c>
      <c r="P12" s="580"/>
      <c r="Q12" s="580"/>
      <c r="R12" s="580"/>
      <c r="S12" s="580"/>
      <c r="T12" s="580"/>
      <c r="U12" s="580"/>
      <c r="V12" s="580"/>
      <c r="W12" s="580"/>
      <c r="X12" s="580"/>
      <c r="Y12" s="580"/>
      <c r="Z12" s="580"/>
      <c r="AA12" s="580"/>
      <c r="AB12" s="580"/>
      <c r="AC12" s="580"/>
      <c r="AD12" s="580"/>
    </row>
    <row r="13" spans="1:30" s="579" customFormat="1" x14ac:dyDescent="0.25">
      <c r="A13" s="569" t="s">
        <v>17</v>
      </c>
      <c r="B13" s="570" t="s">
        <v>265</v>
      </c>
      <c r="C13" s="569" t="s">
        <v>92</v>
      </c>
      <c r="D13" s="585" t="s">
        <v>173</v>
      </c>
      <c r="E13" s="586">
        <v>5</v>
      </c>
      <c r="F13" s="587">
        <f t="shared" si="0"/>
        <v>150</v>
      </c>
      <c r="G13" s="570">
        <f t="shared" si="1"/>
        <v>60</v>
      </c>
      <c r="H13" s="570">
        <v>30</v>
      </c>
      <c r="I13" s="570"/>
      <c r="J13" s="570">
        <v>30</v>
      </c>
      <c r="K13" s="588">
        <f t="shared" si="2"/>
        <v>90</v>
      </c>
      <c r="L13" s="589">
        <f t="shared" si="3"/>
        <v>4</v>
      </c>
      <c r="M13" s="590" t="s">
        <v>97</v>
      </c>
      <c r="N13" s="591">
        <f t="shared" si="4"/>
        <v>40</v>
      </c>
      <c r="P13" s="580"/>
      <c r="Q13" s="580"/>
      <c r="R13" s="580"/>
      <c r="S13" s="580"/>
      <c r="T13" s="580"/>
      <c r="U13" s="580"/>
      <c r="V13" s="580"/>
      <c r="W13" s="580"/>
      <c r="X13" s="580"/>
      <c r="Y13" s="580"/>
      <c r="Z13" s="580"/>
      <c r="AA13" s="580"/>
      <c r="AB13" s="580"/>
      <c r="AC13" s="580"/>
      <c r="AD13" s="580"/>
    </row>
    <row r="14" spans="1:30" s="579" customFormat="1" x14ac:dyDescent="0.25">
      <c r="A14" s="569" t="s">
        <v>17</v>
      </c>
      <c r="B14" s="570" t="s">
        <v>264</v>
      </c>
      <c r="C14" s="569" t="s">
        <v>92</v>
      </c>
      <c r="D14" s="597" t="s">
        <v>267</v>
      </c>
      <c r="E14" s="586">
        <v>4</v>
      </c>
      <c r="F14" s="587">
        <f t="shared" si="0"/>
        <v>120</v>
      </c>
      <c r="G14" s="570">
        <f t="shared" si="1"/>
        <v>45</v>
      </c>
      <c r="H14" s="570">
        <v>15</v>
      </c>
      <c r="I14" s="570"/>
      <c r="J14" s="570">
        <v>30</v>
      </c>
      <c r="K14" s="588">
        <f t="shared" si="2"/>
        <v>75</v>
      </c>
      <c r="L14" s="589">
        <f t="shared" si="3"/>
        <v>3</v>
      </c>
      <c r="M14" s="590" t="s">
        <v>97</v>
      </c>
      <c r="N14" s="591">
        <f t="shared" si="4"/>
        <v>37.5</v>
      </c>
      <c r="P14" s="580"/>
      <c r="Q14" s="580"/>
      <c r="R14" s="580"/>
      <c r="S14" s="580"/>
      <c r="T14" s="580"/>
      <c r="U14" s="580"/>
      <c r="V14" s="580"/>
      <c r="W14" s="580"/>
      <c r="X14" s="580"/>
      <c r="Y14" s="580"/>
      <c r="Z14" s="580"/>
      <c r="AA14" s="580"/>
      <c r="AB14" s="580"/>
      <c r="AC14" s="580"/>
      <c r="AD14" s="580"/>
    </row>
    <row r="15" spans="1:30" s="579" customFormat="1" x14ac:dyDescent="0.25">
      <c r="A15" s="569" t="s">
        <v>99</v>
      </c>
      <c r="B15" s="570" t="s">
        <v>258</v>
      </c>
      <c r="C15" s="569" t="s">
        <v>93</v>
      </c>
      <c r="D15" s="585" t="s">
        <v>166</v>
      </c>
      <c r="E15" s="586">
        <v>3</v>
      </c>
      <c r="F15" s="587">
        <f t="shared" si="0"/>
        <v>90</v>
      </c>
      <c r="G15" s="570">
        <f t="shared" si="1"/>
        <v>30</v>
      </c>
      <c r="H15" s="570">
        <v>15</v>
      </c>
      <c r="I15" s="570"/>
      <c r="J15" s="570">
        <v>15</v>
      </c>
      <c r="K15" s="588">
        <f t="shared" si="2"/>
        <v>60</v>
      </c>
      <c r="L15" s="589">
        <f t="shared" si="3"/>
        <v>2</v>
      </c>
      <c r="M15" s="590" t="s">
        <v>99</v>
      </c>
      <c r="N15" s="591">
        <f t="shared" si="4"/>
        <v>33.333333333333329</v>
      </c>
      <c r="P15" s="580"/>
      <c r="Q15" s="580"/>
      <c r="R15" s="580"/>
      <c r="S15" s="580"/>
      <c r="T15" s="580"/>
      <c r="U15" s="580"/>
      <c r="V15" s="580"/>
      <c r="W15" s="580"/>
      <c r="X15" s="580"/>
      <c r="Y15" s="580"/>
      <c r="Z15" s="580"/>
      <c r="AA15" s="580"/>
      <c r="AB15" s="580"/>
      <c r="AC15" s="580"/>
      <c r="AD15" s="580"/>
    </row>
    <row r="16" spans="1:30" s="579" customFormat="1" x14ac:dyDescent="0.25">
      <c r="A16" s="569" t="s">
        <v>17</v>
      </c>
      <c r="B16" s="570"/>
      <c r="C16" s="569" t="s">
        <v>93</v>
      </c>
      <c r="D16" s="585" t="s">
        <v>167</v>
      </c>
      <c r="E16" s="586">
        <v>5</v>
      </c>
      <c r="F16" s="587">
        <f t="shared" si="0"/>
        <v>150</v>
      </c>
      <c r="G16" s="570">
        <f t="shared" si="1"/>
        <v>60</v>
      </c>
      <c r="H16" s="570">
        <v>30</v>
      </c>
      <c r="I16" s="570"/>
      <c r="J16" s="570">
        <v>30</v>
      </c>
      <c r="K16" s="588">
        <f t="shared" si="2"/>
        <v>90</v>
      </c>
      <c r="L16" s="589">
        <f t="shared" si="3"/>
        <v>4</v>
      </c>
      <c r="M16" s="590" t="s">
        <v>97</v>
      </c>
      <c r="N16" s="591">
        <f t="shared" si="4"/>
        <v>40</v>
      </c>
      <c r="P16" s="580"/>
      <c r="Q16" s="580"/>
      <c r="R16" s="580"/>
      <c r="S16" s="580"/>
      <c r="T16" s="580"/>
      <c r="U16" s="580"/>
      <c r="V16" s="580"/>
      <c r="W16" s="580"/>
      <c r="X16" s="580"/>
      <c r="Y16" s="580"/>
      <c r="Z16" s="580"/>
      <c r="AA16" s="580"/>
      <c r="AB16" s="580"/>
      <c r="AC16" s="580"/>
      <c r="AD16" s="580"/>
    </row>
    <row r="17" spans="1:30" s="579" customFormat="1" x14ac:dyDescent="0.25">
      <c r="A17" s="569" t="s">
        <v>17</v>
      </c>
      <c r="B17" s="570" t="s">
        <v>261</v>
      </c>
      <c r="C17" s="569" t="s">
        <v>92</v>
      </c>
      <c r="D17" s="607" t="s">
        <v>269</v>
      </c>
      <c r="E17" s="586">
        <v>4</v>
      </c>
      <c r="F17" s="587">
        <f t="shared" si="0"/>
        <v>120</v>
      </c>
      <c r="G17" s="570">
        <f t="shared" si="1"/>
        <v>45</v>
      </c>
      <c r="H17" s="570">
        <v>15</v>
      </c>
      <c r="I17" s="570">
        <v>30</v>
      </c>
      <c r="J17" s="570"/>
      <c r="K17" s="588">
        <f t="shared" si="2"/>
        <v>75</v>
      </c>
      <c r="L17" s="608">
        <f t="shared" si="3"/>
        <v>3</v>
      </c>
      <c r="M17" s="590" t="s">
        <v>96</v>
      </c>
      <c r="N17" s="591">
        <f t="shared" si="4"/>
        <v>37.5</v>
      </c>
      <c r="P17" s="580"/>
      <c r="Q17" s="580"/>
      <c r="R17" s="580"/>
      <c r="S17" s="580"/>
      <c r="T17" s="580"/>
      <c r="U17" s="580"/>
      <c r="V17" s="580"/>
      <c r="W17" s="580"/>
      <c r="X17" s="580"/>
      <c r="Y17" s="580"/>
      <c r="Z17" s="580"/>
      <c r="AA17" s="580"/>
      <c r="AB17" s="580"/>
      <c r="AC17" s="580"/>
      <c r="AD17" s="580"/>
    </row>
    <row r="18" spans="1:30" x14ac:dyDescent="0.25">
      <c r="A18" s="64"/>
      <c r="B18" s="562"/>
      <c r="C18" s="64"/>
      <c r="D18" s="35"/>
      <c r="E18" s="45"/>
      <c r="F18" s="46">
        <f t="shared" si="0"/>
        <v>0</v>
      </c>
      <c r="G18" s="47">
        <f t="shared" si="1"/>
        <v>0</v>
      </c>
      <c r="H18" s="47"/>
      <c r="I18" s="47"/>
      <c r="J18" s="47"/>
      <c r="K18" s="59">
        <f t="shared" si="2"/>
        <v>0</v>
      </c>
      <c r="L18" s="123">
        <f t="shared" si="3"/>
        <v>0</v>
      </c>
      <c r="M18" s="60"/>
      <c r="N18" s="61" t="e">
        <f t="shared" si="4"/>
        <v>#DIV/0!</v>
      </c>
    </row>
    <row r="19" spans="1:30" x14ac:dyDescent="0.25">
      <c r="D19" s="35"/>
      <c r="E19" s="45"/>
      <c r="F19" s="46">
        <f t="shared" si="0"/>
        <v>0</v>
      </c>
      <c r="G19" s="47">
        <f t="shared" ref="G19:G20" si="5">H19+I19+J19</f>
        <v>0</v>
      </c>
      <c r="H19" s="47"/>
      <c r="I19" s="47"/>
      <c r="J19" s="47"/>
      <c r="K19" s="59">
        <f t="shared" si="2"/>
        <v>0</v>
      </c>
      <c r="L19" s="128">
        <f t="shared" si="3"/>
        <v>0</v>
      </c>
      <c r="M19" s="60"/>
      <c r="N19" s="61" t="e">
        <f t="shared" si="4"/>
        <v>#DIV/0!</v>
      </c>
    </row>
    <row r="20" spans="1:30" ht="16.5" thickBot="1" x14ac:dyDescent="0.3">
      <c r="D20" s="116"/>
      <c r="E20" s="117"/>
      <c r="F20" s="50">
        <f t="shared" si="0"/>
        <v>0</v>
      </c>
      <c r="G20" s="51">
        <f t="shared" si="5"/>
        <v>0</v>
      </c>
      <c r="H20" s="51"/>
      <c r="I20" s="51"/>
      <c r="J20" s="51"/>
      <c r="K20" s="62">
        <f t="shared" si="2"/>
        <v>0</v>
      </c>
      <c r="L20" s="129">
        <f t="shared" si="3"/>
        <v>0</v>
      </c>
      <c r="M20" s="118"/>
      <c r="N20" s="61" t="e">
        <f t="shared" si="4"/>
        <v>#DIV/0!</v>
      </c>
    </row>
    <row r="21" spans="1:30" ht="16.5" thickBot="1" x14ac:dyDescent="0.3">
      <c r="D21" s="31" t="s">
        <v>24</v>
      </c>
      <c r="E21" s="120">
        <f t="shared" ref="E21:L21" si="6">SUM(E10:E20)</f>
        <v>30</v>
      </c>
      <c r="F21" s="33">
        <f t="shared" si="6"/>
        <v>900</v>
      </c>
      <c r="G21" s="33">
        <f t="shared" si="6"/>
        <v>345</v>
      </c>
      <c r="H21" s="33">
        <f t="shared" si="6"/>
        <v>135</v>
      </c>
      <c r="I21" s="33">
        <f t="shared" si="6"/>
        <v>30</v>
      </c>
      <c r="J21" s="33">
        <f t="shared" si="6"/>
        <v>180</v>
      </c>
      <c r="K21" s="33">
        <f t="shared" si="6"/>
        <v>555</v>
      </c>
      <c r="L21" s="119">
        <f t="shared" si="6"/>
        <v>23</v>
      </c>
      <c r="M21" s="24"/>
      <c r="N21" s="24"/>
    </row>
    <row r="22" spans="1:30" x14ac:dyDescent="0.25">
      <c r="D22" s="32" t="s">
        <v>89</v>
      </c>
      <c r="E22" s="12">
        <f>30-E21</f>
        <v>0</v>
      </c>
      <c r="F22" s="12"/>
      <c r="G22" s="12"/>
      <c r="H22" s="12"/>
      <c r="I22" s="12"/>
      <c r="J22" s="12"/>
      <c r="K22" s="12"/>
      <c r="L22" s="12"/>
      <c r="M22" s="12"/>
    </row>
    <row r="24" spans="1:30" ht="16.5" thickBot="1" x14ac:dyDescent="0.3">
      <c r="D24" s="19" t="s">
        <v>114</v>
      </c>
    </row>
    <row r="25" spans="1:30" ht="16.5" thickBot="1" x14ac:dyDescent="0.3">
      <c r="D25" s="1362" t="s">
        <v>85</v>
      </c>
      <c r="E25" s="1364" t="s">
        <v>76</v>
      </c>
      <c r="F25" s="1368" t="s">
        <v>57</v>
      </c>
      <c r="G25" s="1368"/>
      <c r="H25" s="1368"/>
      <c r="I25" s="1368"/>
      <c r="J25" s="1368"/>
      <c r="K25" s="1369"/>
      <c r="L25" s="1364" t="s">
        <v>87</v>
      </c>
      <c r="M25" s="1364" t="s">
        <v>88</v>
      </c>
      <c r="N25" s="1364" t="s">
        <v>98</v>
      </c>
    </row>
    <row r="26" spans="1:30" x14ac:dyDescent="0.25">
      <c r="D26" s="1363"/>
      <c r="E26" s="1365"/>
      <c r="F26" s="1380" t="s">
        <v>28</v>
      </c>
      <c r="G26" s="1383" t="s">
        <v>58</v>
      </c>
      <c r="H26" s="1384"/>
      <c r="I26" s="1384"/>
      <c r="J26" s="1385"/>
      <c r="K26" s="1386" t="s">
        <v>118</v>
      </c>
      <c r="L26" s="1365"/>
      <c r="M26" s="1365"/>
      <c r="N26" s="1365"/>
    </row>
    <row r="27" spans="1:30" x14ac:dyDescent="0.25">
      <c r="D27" s="1363"/>
      <c r="E27" s="1366"/>
      <c r="F27" s="1381"/>
      <c r="G27" s="1370" t="s">
        <v>59</v>
      </c>
      <c r="H27" s="1373" t="s">
        <v>63</v>
      </c>
      <c r="I27" s="1374"/>
      <c r="J27" s="1375"/>
      <c r="K27" s="1387"/>
      <c r="L27" s="1366"/>
      <c r="M27" s="1366"/>
      <c r="N27" s="1366"/>
    </row>
    <row r="28" spans="1:30" x14ac:dyDescent="0.25">
      <c r="D28" s="1363"/>
      <c r="E28" s="1366"/>
      <c r="F28" s="1381"/>
      <c r="G28" s="1371"/>
      <c r="H28" s="1376" t="s">
        <v>115</v>
      </c>
      <c r="I28" s="1378" t="s">
        <v>116</v>
      </c>
      <c r="J28" s="1378" t="s">
        <v>117</v>
      </c>
      <c r="K28" s="1387"/>
      <c r="L28" s="1366"/>
      <c r="M28" s="1366"/>
      <c r="N28" s="1366"/>
    </row>
    <row r="29" spans="1:30" x14ac:dyDescent="0.25">
      <c r="D29" s="1363"/>
      <c r="E29" s="1366"/>
      <c r="F29" s="1381"/>
      <c r="G29" s="1371"/>
      <c r="H29" s="1376"/>
      <c r="I29" s="1378"/>
      <c r="J29" s="1378"/>
      <c r="K29" s="1387"/>
      <c r="L29" s="1366"/>
      <c r="M29" s="1366"/>
      <c r="N29" s="1366"/>
    </row>
    <row r="30" spans="1:30" x14ac:dyDescent="0.25">
      <c r="D30" s="1363"/>
      <c r="E30" s="1366"/>
      <c r="F30" s="1381"/>
      <c r="G30" s="1371"/>
      <c r="H30" s="1376"/>
      <c r="I30" s="1378"/>
      <c r="J30" s="1378"/>
      <c r="K30" s="1387"/>
      <c r="L30" s="1366"/>
      <c r="M30" s="1366"/>
      <c r="N30" s="1366"/>
    </row>
    <row r="31" spans="1:30" ht="16.5" thickBot="1" x14ac:dyDescent="0.3">
      <c r="D31" s="1363"/>
      <c r="E31" s="1391"/>
      <c r="F31" s="1381"/>
      <c r="G31" s="1371"/>
      <c r="H31" s="1390"/>
      <c r="I31" s="1370"/>
      <c r="J31" s="1370"/>
      <c r="K31" s="1387"/>
      <c r="L31" s="1391"/>
      <c r="M31" s="1391"/>
      <c r="N31" s="1391"/>
    </row>
    <row r="32" spans="1:30" s="579" customFormat="1" x14ac:dyDescent="0.25">
      <c r="A32" s="569" t="s">
        <v>17</v>
      </c>
      <c r="B32" s="570" t="s">
        <v>266</v>
      </c>
      <c r="C32" s="569" t="s">
        <v>92</v>
      </c>
      <c r="D32" s="609" t="s">
        <v>163</v>
      </c>
      <c r="E32" s="572">
        <v>4</v>
      </c>
      <c r="F32" s="573">
        <f t="shared" ref="F32:F39" si="7">E32*30</f>
        <v>120</v>
      </c>
      <c r="G32" s="574">
        <f t="shared" ref="G32:G39" si="8">H32+I32+J32</f>
        <v>54</v>
      </c>
      <c r="H32" s="574">
        <v>18</v>
      </c>
      <c r="I32" s="574"/>
      <c r="J32" s="574">
        <v>36</v>
      </c>
      <c r="K32" s="610">
        <f t="shared" ref="K32:K39" si="9">F32-G32</f>
        <v>66</v>
      </c>
      <c r="L32" s="611">
        <f t="shared" ref="L32:L39" si="10">G32/18</f>
        <v>3</v>
      </c>
      <c r="M32" s="612" t="s">
        <v>97</v>
      </c>
      <c r="N32" s="578">
        <f t="shared" ref="N32:N36" si="11">G32/F32*100</f>
        <v>45</v>
      </c>
      <c r="P32" s="580"/>
      <c r="Q32" s="580"/>
      <c r="R32" s="580"/>
      <c r="S32" s="580"/>
      <c r="T32" s="580"/>
      <c r="U32" s="580"/>
      <c r="V32" s="580"/>
      <c r="W32" s="580"/>
      <c r="X32" s="580"/>
      <c r="Y32" s="580"/>
      <c r="Z32" s="580"/>
      <c r="AA32" s="580"/>
      <c r="AB32" s="580"/>
      <c r="AC32" s="580"/>
      <c r="AD32" s="580"/>
    </row>
    <row r="33" spans="1:30" s="579" customFormat="1" x14ac:dyDescent="0.25">
      <c r="A33" s="569" t="s">
        <v>99</v>
      </c>
      <c r="B33" s="570" t="s">
        <v>257</v>
      </c>
      <c r="C33" s="569" t="s">
        <v>92</v>
      </c>
      <c r="D33" s="585" t="s">
        <v>186</v>
      </c>
      <c r="E33" s="586">
        <v>3</v>
      </c>
      <c r="F33" s="587">
        <f t="shared" si="7"/>
        <v>90</v>
      </c>
      <c r="G33" s="570">
        <f t="shared" si="8"/>
        <v>36</v>
      </c>
      <c r="H33" s="570">
        <v>18</v>
      </c>
      <c r="I33" s="570"/>
      <c r="J33" s="570">
        <v>18</v>
      </c>
      <c r="K33" s="613">
        <f t="shared" si="9"/>
        <v>54</v>
      </c>
      <c r="L33" s="614">
        <f t="shared" si="10"/>
        <v>2</v>
      </c>
      <c r="M33" s="615" t="s">
        <v>99</v>
      </c>
      <c r="N33" s="591">
        <f t="shared" si="11"/>
        <v>40</v>
      </c>
      <c r="P33" s="580"/>
      <c r="Q33" s="580"/>
      <c r="R33" s="580"/>
      <c r="S33" s="580"/>
      <c r="T33" s="580"/>
      <c r="U33" s="580"/>
      <c r="V33" s="580"/>
      <c r="W33" s="580"/>
      <c r="X33" s="580"/>
      <c r="Y33" s="580"/>
      <c r="Z33" s="580"/>
      <c r="AA33" s="580"/>
      <c r="AB33" s="580"/>
      <c r="AC33" s="580"/>
      <c r="AD33" s="580"/>
    </row>
    <row r="34" spans="1:30" s="579" customFormat="1" x14ac:dyDescent="0.25">
      <c r="A34" s="569" t="s">
        <v>17</v>
      </c>
      <c r="B34" s="570"/>
      <c r="C34" s="569" t="s">
        <v>92</v>
      </c>
      <c r="D34" s="585" t="s">
        <v>119</v>
      </c>
      <c r="E34" s="586">
        <v>4.5</v>
      </c>
      <c r="F34" s="587">
        <f>E34*30</f>
        <v>135</v>
      </c>
      <c r="G34" s="570">
        <f>H34+I34+J34</f>
        <v>0</v>
      </c>
      <c r="H34" s="570"/>
      <c r="I34" s="570"/>
      <c r="J34" s="570"/>
      <c r="K34" s="613">
        <f>F34-G34</f>
        <v>135</v>
      </c>
      <c r="L34" s="614">
        <f t="shared" ref="L34:L35" si="12">G34/18</f>
        <v>0</v>
      </c>
      <c r="M34" s="615" t="s">
        <v>96</v>
      </c>
      <c r="N34" s="591">
        <f>G34/F34*100</f>
        <v>0</v>
      </c>
      <c r="P34" s="580"/>
      <c r="Q34" s="580"/>
      <c r="R34" s="580"/>
      <c r="S34" s="580"/>
      <c r="T34" s="580"/>
      <c r="U34" s="580"/>
      <c r="V34" s="580"/>
      <c r="W34" s="580"/>
      <c r="X34" s="580"/>
      <c r="Y34" s="580"/>
      <c r="Z34" s="580"/>
      <c r="AA34" s="580"/>
      <c r="AB34" s="580"/>
      <c r="AC34" s="580"/>
      <c r="AD34" s="580"/>
    </row>
    <row r="35" spans="1:30" s="627" customFormat="1" x14ac:dyDescent="0.25">
      <c r="A35" s="619" t="s">
        <v>17</v>
      </c>
      <c r="B35" s="620"/>
      <c r="C35" s="619" t="s">
        <v>92</v>
      </c>
      <c r="D35" s="607" t="s">
        <v>164</v>
      </c>
      <c r="E35" s="621">
        <v>2</v>
      </c>
      <c r="F35" s="622">
        <f>E35*30</f>
        <v>60</v>
      </c>
      <c r="G35" s="620">
        <f>H35+I35+J35</f>
        <v>0</v>
      </c>
      <c r="H35" s="620"/>
      <c r="I35" s="620"/>
      <c r="J35" s="620"/>
      <c r="K35" s="623">
        <f>F35-G35</f>
        <v>60</v>
      </c>
      <c r="L35" s="624">
        <f t="shared" si="12"/>
        <v>0</v>
      </c>
      <c r="M35" s="625" t="s">
        <v>96</v>
      </c>
      <c r="N35" s="626">
        <f>G35/F35*100</f>
        <v>0</v>
      </c>
      <c r="P35" s="628"/>
      <c r="Q35" s="628"/>
      <c r="R35" s="628"/>
      <c r="S35" s="628"/>
      <c r="T35" s="628"/>
      <c r="U35" s="628"/>
      <c r="V35" s="628"/>
      <c r="W35" s="628"/>
      <c r="X35" s="628"/>
      <c r="Y35" s="628"/>
      <c r="Z35" s="628"/>
      <c r="AA35" s="628"/>
      <c r="AB35" s="628"/>
      <c r="AC35" s="628"/>
      <c r="AD35" s="628"/>
    </row>
    <row r="36" spans="1:30" s="579" customFormat="1" x14ac:dyDescent="0.25">
      <c r="A36" s="569" t="s">
        <v>17</v>
      </c>
      <c r="B36" s="570" t="s">
        <v>259</v>
      </c>
      <c r="C36" s="569" t="s">
        <v>92</v>
      </c>
      <c r="D36" s="585" t="s">
        <v>169</v>
      </c>
      <c r="E36" s="586">
        <v>4</v>
      </c>
      <c r="F36" s="587">
        <f t="shared" si="7"/>
        <v>120</v>
      </c>
      <c r="G36" s="570">
        <f t="shared" si="8"/>
        <v>54</v>
      </c>
      <c r="H36" s="570">
        <v>18</v>
      </c>
      <c r="I36" s="570"/>
      <c r="J36" s="570">
        <v>36</v>
      </c>
      <c r="K36" s="613">
        <f t="shared" si="9"/>
        <v>66</v>
      </c>
      <c r="L36" s="614">
        <f t="shared" si="10"/>
        <v>3</v>
      </c>
      <c r="M36" s="615" t="s">
        <v>97</v>
      </c>
      <c r="N36" s="591">
        <f t="shared" si="11"/>
        <v>45</v>
      </c>
      <c r="P36" s="580"/>
      <c r="Q36" s="580"/>
      <c r="R36" s="580"/>
      <c r="S36" s="580"/>
      <c r="T36" s="580"/>
      <c r="U36" s="580"/>
      <c r="V36" s="580"/>
      <c r="W36" s="580"/>
      <c r="X36" s="580"/>
      <c r="Y36" s="580"/>
      <c r="Z36" s="580"/>
      <c r="AA36" s="580"/>
      <c r="AB36" s="580"/>
      <c r="AC36" s="580"/>
      <c r="AD36" s="580"/>
    </row>
    <row r="37" spans="1:30" s="579" customFormat="1" ht="31.5" x14ac:dyDescent="0.25">
      <c r="A37" s="569" t="s">
        <v>17</v>
      </c>
      <c r="B37" s="570" t="s">
        <v>263</v>
      </c>
      <c r="C37" s="569" t="s">
        <v>93</v>
      </c>
      <c r="D37" s="585" t="s">
        <v>271</v>
      </c>
      <c r="E37" s="586">
        <v>4</v>
      </c>
      <c r="F37" s="587">
        <f>E37*30</f>
        <v>120</v>
      </c>
      <c r="G37" s="570">
        <f>H37+I37+J37</f>
        <v>54</v>
      </c>
      <c r="H37" s="570">
        <v>18</v>
      </c>
      <c r="I37" s="570"/>
      <c r="J37" s="570">
        <v>36</v>
      </c>
      <c r="K37" s="613">
        <f>F37-G37</f>
        <v>66</v>
      </c>
      <c r="L37" s="614">
        <f>G37/18</f>
        <v>3</v>
      </c>
      <c r="M37" s="615" t="s">
        <v>96</v>
      </c>
      <c r="N37" s="591">
        <f>G37/F37*100</f>
        <v>45</v>
      </c>
      <c r="P37" s="580"/>
      <c r="Q37" s="580"/>
      <c r="R37" s="580"/>
      <c r="S37" s="580"/>
      <c r="T37" s="580"/>
      <c r="U37" s="580"/>
      <c r="V37" s="580"/>
      <c r="W37" s="580"/>
      <c r="X37" s="580"/>
      <c r="Y37" s="580"/>
      <c r="Z37" s="580"/>
      <c r="AA37" s="580"/>
      <c r="AB37" s="580"/>
      <c r="AC37" s="580"/>
      <c r="AD37" s="580"/>
    </row>
    <row r="38" spans="1:30" s="579" customFormat="1" x14ac:dyDescent="0.25">
      <c r="A38" s="569" t="s">
        <v>17</v>
      </c>
      <c r="B38" s="570"/>
      <c r="C38" s="569" t="s">
        <v>93</v>
      </c>
      <c r="D38" s="585" t="s">
        <v>268</v>
      </c>
      <c r="E38" s="586">
        <v>4</v>
      </c>
      <c r="F38" s="587">
        <f>E38*30</f>
        <v>120</v>
      </c>
      <c r="G38" s="570">
        <f>H38+I38+J38</f>
        <v>54</v>
      </c>
      <c r="H38" s="570">
        <v>18</v>
      </c>
      <c r="I38" s="570"/>
      <c r="J38" s="570">
        <v>36</v>
      </c>
      <c r="K38" s="613">
        <f>F38-G38</f>
        <v>66</v>
      </c>
      <c r="L38" s="614">
        <f>G38/18</f>
        <v>3</v>
      </c>
      <c r="M38" s="615" t="s">
        <v>97</v>
      </c>
      <c r="N38" s="591">
        <f>G38/F38*100</f>
        <v>45</v>
      </c>
      <c r="P38" s="580"/>
      <c r="Q38" s="580"/>
      <c r="R38" s="580"/>
      <c r="S38" s="580"/>
      <c r="T38" s="580"/>
      <c r="U38" s="580"/>
      <c r="V38" s="580"/>
      <c r="W38" s="580"/>
      <c r="X38" s="580"/>
      <c r="Y38" s="580"/>
      <c r="Z38" s="580"/>
      <c r="AA38" s="580"/>
      <c r="AB38" s="580"/>
      <c r="AC38" s="580"/>
      <c r="AD38" s="580"/>
    </row>
    <row r="39" spans="1:30" s="579" customFormat="1" x14ac:dyDescent="0.25">
      <c r="A39" s="569" t="s">
        <v>17</v>
      </c>
      <c r="B39" s="570" t="s">
        <v>260</v>
      </c>
      <c r="C39" s="569" t="s">
        <v>93</v>
      </c>
      <c r="D39" s="585" t="s">
        <v>272</v>
      </c>
      <c r="E39" s="586">
        <v>4.5</v>
      </c>
      <c r="F39" s="587">
        <f t="shared" si="7"/>
        <v>135</v>
      </c>
      <c r="G39" s="570">
        <f t="shared" si="8"/>
        <v>54</v>
      </c>
      <c r="H39" s="570">
        <v>18</v>
      </c>
      <c r="I39" s="570"/>
      <c r="J39" s="570">
        <v>36</v>
      </c>
      <c r="K39" s="613">
        <f t="shared" si="9"/>
        <v>81</v>
      </c>
      <c r="L39" s="614">
        <f t="shared" si="10"/>
        <v>3</v>
      </c>
      <c r="M39" s="615" t="s">
        <v>96</v>
      </c>
      <c r="N39" s="591">
        <f t="shared" ref="N39:N42" si="13">G39/F39*100</f>
        <v>40</v>
      </c>
      <c r="P39" s="580"/>
      <c r="Q39" s="580"/>
      <c r="R39" s="580"/>
      <c r="S39" s="580"/>
      <c r="T39" s="580"/>
      <c r="U39" s="580"/>
      <c r="V39" s="580"/>
      <c r="W39" s="580"/>
      <c r="X39" s="580"/>
      <c r="Y39" s="580"/>
      <c r="Z39" s="580"/>
      <c r="AA39" s="580"/>
      <c r="AB39" s="580"/>
      <c r="AC39" s="580"/>
      <c r="AD39" s="580"/>
    </row>
    <row r="40" spans="1:30" x14ac:dyDescent="0.25">
      <c r="A40" s="64"/>
      <c r="B40" s="562"/>
      <c r="C40" s="64"/>
      <c r="D40" s="35"/>
      <c r="E40" s="45"/>
      <c r="F40" s="46">
        <f t="shared" ref="F40:F42" si="14">E40*30</f>
        <v>0</v>
      </c>
      <c r="G40" s="47">
        <f t="shared" ref="G40:G42" si="15">H40+I40+J40</f>
        <v>0</v>
      </c>
      <c r="H40" s="47"/>
      <c r="I40" s="47"/>
      <c r="J40" s="47"/>
      <c r="K40" s="48">
        <f t="shared" ref="K40:K42" si="16">F40-G40</f>
        <v>0</v>
      </c>
      <c r="L40" s="125">
        <f>G40/18</f>
        <v>0</v>
      </c>
      <c r="M40" s="126"/>
      <c r="N40" s="61" t="e">
        <f t="shared" si="13"/>
        <v>#DIV/0!</v>
      </c>
    </row>
    <row r="41" spans="1:30" x14ac:dyDescent="0.25">
      <c r="D41" s="35"/>
      <c r="E41" s="45"/>
      <c r="F41" s="46">
        <f t="shared" si="14"/>
        <v>0</v>
      </c>
      <c r="G41" s="47">
        <f t="shared" si="15"/>
        <v>0</v>
      </c>
      <c r="H41" s="47"/>
      <c r="I41" s="47"/>
      <c r="J41" s="47"/>
      <c r="K41" s="48">
        <f t="shared" si="16"/>
        <v>0</v>
      </c>
      <c r="L41" s="45">
        <f t="shared" ref="L41:L42" si="17">G41/19</f>
        <v>0</v>
      </c>
      <c r="M41" s="126"/>
      <c r="N41" s="61" t="e">
        <f t="shared" si="13"/>
        <v>#DIV/0!</v>
      </c>
    </row>
    <row r="42" spans="1:30" ht="16.5" thickBot="1" x14ac:dyDescent="0.3">
      <c r="D42" s="36"/>
      <c r="E42" s="49"/>
      <c r="F42" s="50">
        <f t="shared" si="14"/>
        <v>0</v>
      </c>
      <c r="G42" s="51">
        <f t="shared" si="15"/>
        <v>0</v>
      </c>
      <c r="H42" s="51"/>
      <c r="I42" s="51"/>
      <c r="J42" s="51"/>
      <c r="K42" s="52">
        <f t="shared" si="16"/>
        <v>0</v>
      </c>
      <c r="L42" s="49">
        <f t="shared" si="17"/>
        <v>0</v>
      </c>
      <c r="M42" s="127"/>
      <c r="N42" s="63" t="e">
        <f t="shared" si="13"/>
        <v>#DIV/0!</v>
      </c>
    </row>
    <row r="43" spans="1:30" ht="16.5" thickBot="1" x14ac:dyDescent="0.3">
      <c r="D43" s="132" t="s">
        <v>24</v>
      </c>
      <c r="E43" s="121">
        <f t="shared" ref="E43:L43" si="18">SUM(E32:E42)</f>
        <v>30</v>
      </c>
      <c r="F43" s="33">
        <f t="shared" si="18"/>
        <v>900</v>
      </c>
      <c r="G43" s="33">
        <f t="shared" si="18"/>
        <v>306</v>
      </c>
      <c r="H43" s="33">
        <f t="shared" si="18"/>
        <v>108</v>
      </c>
      <c r="I43" s="33">
        <f t="shared" si="18"/>
        <v>0</v>
      </c>
      <c r="J43" s="33">
        <f t="shared" si="18"/>
        <v>198</v>
      </c>
      <c r="K43" s="33">
        <f t="shared" si="18"/>
        <v>594</v>
      </c>
      <c r="L43" s="33">
        <f t="shared" si="18"/>
        <v>17</v>
      </c>
      <c r="M43" s="55"/>
      <c r="N43" s="131"/>
    </row>
    <row r="44" spans="1:30" x14ac:dyDescent="0.25">
      <c r="D44" s="32" t="s">
        <v>89</v>
      </c>
      <c r="E44" s="12">
        <f>30-E43</f>
        <v>0</v>
      </c>
    </row>
    <row r="45" spans="1:30" x14ac:dyDescent="0.25">
      <c r="D45" s="32"/>
      <c r="E45" s="12"/>
    </row>
    <row r="46" spans="1:30" ht="16.5" thickBot="1" x14ac:dyDescent="0.3">
      <c r="D46" s="19" t="s">
        <v>90</v>
      </c>
    </row>
    <row r="47" spans="1:30" ht="16.5" thickBot="1" x14ac:dyDescent="0.3">
      <c r="D47" s="1362" t="s">
        <v>85</v>
      </c>
      <c r="E47" s="1364" t="s">
        <v>76</v>
      </c>
      <c r="F47" s="1368" t="s">
        <v>57</v>
      </c>
      <c r="G47" s="1368"/>
      <c r="H47" s="1368"/>
      <c r="I47" s="1368"/>
      <c r="J47" s="1368"/>
      <c r="K47" s="1369"/>
      <c r="L47" s="1364" t="s">
        <v>87</v>
      </c>
      <c r="M47" s="1364" t="s">
        <v>88</v>
      </c>
      <c r="N47" s="1364" t="s">
        <v>98</v>
      </c>
    </row>
    <row r="48" spans="1:30" x14ac:dyDescent="0.25">
      <c r="D48" s="1363"/>
      <c r="E48" s="1365"/>
      <c r="F48" s="1380" t="s">
        <v>28</v>
      </c>
      <c r="G48" s="1383" t="s">
        <v>58</v>
      </c>
      <c r="H48" s="1384"/>
      <c r="I48" s="1384"/>
      <c r="J48" s="1385"/>
      <c r="K48" s="1386" t="s">
        <v>60</v>
      </c>
      <c r="L48" s="1365"/>
      <c r="M48" s="1365"/>
      <c r="N48" s="1365"/>
    </row>
    <row r="49" spans="1:14" x14ac:dyDescent="0.25">
      <c r="D49" s="1363"/>
      <c r="E49" s="1366"/>
      <c r="F49" s="1381"/>
      <c r="G49" s="1370" t="s">
        <v>59</v>
      </c>
      <c r="H49" s="1373" t="s">
        <v>63</v>
      </c>
      <c r="I49" s="1374"/>
      <c r="J49" s="1375"/>
      <c r="K49" s="1387"/>
      <c r="L49" s="1366"/>
      <c r="M49" s="1366"/>
      <c r="N49" s="1366"/>
    </row>
    <row r="50" spans="1:14" x14ac:dyDescent="0.25">
      <c r="D50" s="1363"/>
      <c r="E50" s="1366"/>
      <c r="F50" s="1381"/>
      <c r="G50" s="1371"/>
      <c r="H50" s="1376" t="s">
        <v>31</v>
      </c>
      <c r="I50" s="1378" t="s">
        <v>62</v>
      </c>
      <c r="J50" s="1378" t="s">
        <v>61</v>
      </c>
      <c r="K50" s="1387"/>
      <c r="L50" s="1366"/>
      <c r="M50" s="1366"/>
      <c r="N50" s="1366"/>
    </row>
    <row r="51" spans="1:14" x14ac:dyDescent="0.25">
      <c r="D51" s="1363"/>
      <c r="E51" s="1366"/>
      <c r="F51" s="1381"/>
      <c r="G51" s="1371"/>
      <c r="H51" s="1376"/>
      <c r="I51" s="1378"/>
      <c r="J51" s="1378"/>
      <c r="K51" s="1387"/>
      <c r="L51" s="1366"/>
      <c r="M51" s="1366"/>
      <c r="N51" s="1366"/>
    </row>
    <row r="52" spans="1:14" x14ac:dyDescent="0.25">
      <c r="D52" s="1363"/>
      <c r="E52" s="1366"/>
      <c r="F52" s="1381"/>
      <c r="G52" s="1371"/>
      <c r="H52" s="1376"/>
      <c r="I52" s="1378"/>
      <c r="J52" s="1378"/>
      <c r="K52" s="1387"/>
      <c r="L52" s="1366"/>
      <c r="M52" s="1366"/>
      <c r="N52" s="1366"/>
    </row>
    <row r="53" spans="1:14" ht="16.5" thickBot="1" x14ac:dyDescent="0.3">
      <c r="D53" s="1233"/>
      <c r="E53" s="1367"/>
      <c r="F53" s="1382"/>
      <c r="G53" s="1372"/>
      <c r="H53" s="1377"/>
      <c r="I53" s="1379"/>
      <c r="J53" s="1379"/>
      <c r="K53" s="1388"/>
      <c r="L53" s="1367"/>
      <c r="M53" s="1367"/>
      <c r="N53" s="1367"/>
    </row>
    <row r="54" spans="1:14" ht="16.5" thickBot="1" x14ac:dyDescent="0.3">
      <c r="D54" s="30">
        <v>1</v>
      </c>
      <c r="E54" s="25">
        <v>2</v>
      </c>
      <c r="F54" s="26">
        <v>3</v>
      </c>
      <c r="G54" s="27">
        <v>4</v>
      </c>
      <c r="H54" s="27">
        <v>5</v>
      </c>
      <c r="I54" s="27">
        <v>6</v>
      </c>
      <c r="J54" s="27">
        <v>7</v>
      </c>
      <c r="K54" s="28">
        <v>8</v>
      </c>
      <c r="L54" s="27">
        <v>9</v>
      </c>
      <c r="M54" s="28">
        <v>10</v>
      </c>
      <c r="N54" s="27">
        <v>11</v>
      </c>
    </row>
    <row r="55" spans="1:14" x14ac:dyDescent="0.25">
      <c r="A55" s="64" t="s">
        <v>17</v>
      </c>
      <c r="B55" s="562"/>
      <c r="C55" s="64" t="s">
        <v>92</v>
      </c>
      <c r="D55" s="137" t="s">
        <v>26</v>
      </c>
      <c r="E55" s="41">
        <f>F55/30</f>
        <v>6</v>
      </c>
      <c r="F55" s="42">
        <f>G55+K55</f>
        <v>180</v>
      </c>
      <c r="G55" s="43">
        <f>H55+I55+J55</f>
        <v>0</v>
      </c>
      <c r="H55" s="43"/>
      <c r="I55" s="43"/>
      <c r="J55" s="43"/>
      <c r="K55" s="44">
        <v>180</v>
      </c>
      <c r="L55" s="57">
        <f>G55/15</f>
        <v>0</v>
      </c>
      <c r="M55" s="69" t="s">
        <v>96</v>
      </c>
      <c r="N55" s="58">
        <f>G55/F55*100</f>
        <v>0</v>
      </c>
    </row>
    <row r="56" spans="1:14" x14ac:dyDescent="0.25">
      <c r="A56" s="64" t="s">
        <v>17</v>
      </c>
      <c r="B56" s="562"/>
      <c r="C56" s="64" t="s">
        <v>92</v>
      </c>
      <c r="D56" s="136" t="s">
        <v>44</v>
      </c>
      <c r="E56" s="45">
        <v>21</v>
      </c>
      <c r="F56" s="46">
        <f t="shared" ref="F56:F65" si="19">G56+K56</f>
        <v>660</v>
      </c>
      <c r="G56" s="47">
        <f t="shared" ref="G56:G65" si="20">H56+I56+J56</f>
        <v>0</v>
      </c>
      <c r="H56" s="47"/>
      <c r="I56" s="47"/>
      <c r="J56" s="47"/>
      <c r="K56" s="48">
        <v>660</v>
      </c>
      <c r="L56" s="39">
        <f t="shared" ref="L56:L65" si="21">G56/15</f>
        <v>0</v>
      </c>
      <c r="M56" s="37"/>
      <c r="N56" s="53"/>
    </row>
    <row r="57" spans="1:14" x14ac:dyDescent="0.25">
      <c r="A57" s="64" t="s">
        <v>17</v>
      </c>
      <c r="B57" s="562"/>
      <c r="C57" s="64" t="s">
        <v>92</v>
      </c>
      <c r="D57" s="136" t="s">
        <v>95</v>
      </c>
      <c r="E57" s="45">
        <v>3</v>
      </c>
      <c r="F57" s="46">
        <f t="shared" si="19"/>
        <v>60</v>
      </c>
      <c r="G57" s="47">
        <f t="shared" si="20"/>
        <v>0</v>
      </c>
      <c r="H57" s="47"/>
      <c r="I57" s="47"/>
      <c r="J57" s="47"/>
      <c r="K57" s="48">
        <v>60</v>
      </c>
      <c r="L57" s="39">
        <f t="shared" si="21"/>
        <v>0</v>
      </c>
      <c r="M57" s="37"/>
      <c r="N57" s="53"/>
    </row>
    <row r="58" spans="1:14" x14ac:dyDescent="0.25">
      <c r="D58" s="35"/>
      <c r="E58" s="45">
        <f t="shared" ref="E58:E65" si="22">F58/30</f>
        <v>0</v>
      </c>
      <c r="F58" s="46">
        <f t="shared" si="19"/>
        <v>0</v>
      </c>
      <c r="G58" s="47">
        <f t="shared" si="20"/>
        <v>0</v>
      </c>
      <c r="H58" s="47"/>
      <c r="I58" s="47"/>
      <c r="J58" s="47"/>
      <c r="K58" s="48"/>
      <c r="L58" s="39">
        <f t="shared" si="21"/>
        <v>0</v>
      </c>
      <c r="M58" s="37"/>
      <c r="N58" s="53"/>
    </row>
    <row r="59" spans="1:14" x14ac:dyDescent="0.25">
      <c r="D59" s="35"/>
      <c r="E59" s="45">
        <f t="shared" si="22"/>
        <v>0</v>
      </c>
      <c r="F59" s="46">
        <f t="shared" si="19"/>
        <v>0</v>
      </c>
      <c r="G59" s="47">
        <f t="shared" si="20"/>
        <v>0</v>
      </c>
      <c r="H59" s="47"/>
      <c r="I59" s="47"/>
      <c r="J59" s="47"/>
      <c r="K59" s="48"/>
      <c r="L59" s="39">
        <f t="shared" si="21"/>
        <v>0</v>
      </c>
      <c r="M59" s="37"/>
      <c r="N59" s="53"/>
    </row>
    <row r="60" spans="1:14" x14ac:dyDescent="0.25">
      <c r="D60" s="35"/>
      <c r="E60" s="45">
        <f t="shared" si="22"/>
        <v>0</v>
      </c>
      <c r="F60" s="46">
        <f t="shared" si="19"/>
        <v>0</v>
      </c>
      <c r="G60" s="47">
        <f t="shared" si="20"/>
        <v>0</v>
      </c>
      <c r="H60" s="47"/>
      <c r="I60" s="47"/>
      <c r="J60" s="47"/>
      <c r="K60" s="48"/>
      <c r="L60" s="39">
        <f t="shared" si="21"/>
        <v>0</v>
      </c>
      <c r="M60" s="37"/>
      <c r="N60" s="53"/>
    </row>
    <row r="61" spans="1:14" x14ac:dyDescent="0.25">
      <c r="D61" s="35"/>
      <c r="E61" s="45">
        <f t="shared" si="22"/>
        <v>0</v>
      </c>
      <c r="F61" s="46">
        <f t="shared" si="19"/>
        <v>0</v>
      </c>
      <c r="G61" s="47">
        <f t="shared" si="20"/>
        <v>0</v>
      </c>
      <c r="H61" s="47"/>
      <c r="I61" s="47"/>
      <c r="J61" s="47"/>
      <c r="K61" s="48"/>
      <c r="L61" s="39">
        <f t="shared" si="21"/>
        <v>0</v>
      </c>
      <c r="M61" s="37"/>
      <c r="N61" s="53"/>
    </row>
    <row r="62" spans="1:14" x14ac:dyDescent="0.25">
      <c r="D62" s="35"/>
      <c r="E62" s="45">
        <f t="shared" si="22"/>
        <v>0</v>
      </c>
      <c r="F62" s="46">
        <f t="shared" si="19"/>
        <v>0</v>
      </c>
      <c r="G62" s="47">
        <f t="shared" si="20"/>
        <v>0</v>
      </c>
      <c r="H62" s="47"/>
      <c r="I62" s="47"/>
      <c r="J62" s="47"/>
      <c r="K62" s="48"/>
      <c r="L62" s="39">
        <f t="shared" si="21"/>
        <v>0</v>
      </c>
      <c r="M62" s="37"/>
      <c r="N62" s="53"/>
    </row>
    <row r="63" spans="1:14" x14ac:dyDescent="0.25">
      <c r="D63" s="35"/>
      <c r="E63" s="45">
        <f t="shared" si="22"/>
        <v>0</v>
      </c>
      <c r="F63" s="46">
        <f t="shared" si="19"/>
        <v>0</v>
      </c>
      <c r="G63" s="47">
        <f t="shared" si="20"/>
        <v>0</v>
      </c>
      <c r="H63" s="47"/>
      <c r="I63" s="47"/>
      <c r="J63" s="47"/>
      <c r="K63" s="48"/>
      <c r="L63" s="39">
        <f t="shared" si="21"/>
        <v>0</v>
      </c>
      <c r="M63" s="37"/>
      <c r="N63" s="53"/>
    </row>
    <row r="64" spans="1:14" x14ac:dyDescent="0.25">
      <c r="D64" s="35"/>
      <c r="E64" s="45">
        <f t="shared" si="22"/>
        <v>0</v>
      </c>
      <c r="F64" s="46">
        <f t="shared" si="19"/>
        <v>0</v>
      </c>
      <c r="G64" s="47">
        <f t="shared" si="20"/>
        <v>0</v>
      </c>
      <c r="H64" s="47"/>
      <c r="I64" s="47"/>
      <c r="J64" s="47"/>
      <c r="K64" s="48"/>
      <c r="L64" s="39">
        <f t="shared" si="21"/>
        <v>0</v>
      </c>
      <c r="M64" s="37"/>
      <c r="N64" s="53"/>
    </row>
    <row r="65" spans="1:14" ht="16.5" thickBot="1" x14ac:dyDescent="0.3">
      <c r="D65" s="36"/>
      <c r="E65" s="49">
        <f t="shared" si="22"/>
        <v>0</v>
      </c>
      <c r="F65" s="50">
        <f t="shared" si="19"/>
        <v>0</v>
      </c>
      <c r="G65" s="51">
        <f t="shared" si="20"/>
        <v>0</v>
      </c>
      <c r="H65" s="51"/>
      <c r="I65" s="51"/>
      <c r="J65" s="51"/>
      <c r="K65" s="52"/>
      <c r="L65" s="40">
        <f t="shared" si="21"/>
        <v>0</v>
      </c>
      <c r="M65" s="38"/>
      <c r="N65" s="54"/>
    </row>
    <row r="66" spans="1:14" ht="16.5" thickBot="1" x14ac:dyDescent="0.3">
      <c r="D66" s="31" t="s">
        <v>24</v>
      </c>
      <c r="E66" s="33">
        <f>SUM(E55:E65)</f>
        <v>30</v>
      </c>
      <c r="F66" s="33">
        <f>SUM(F55:F65)</f>
        <v>900</v>
      </c>
      <c r="G66" s="33">
        <f>SUM(G55:G65)</f>
        <v>0</v>
      </c>
      <c r="H66" s="33">
        <f t="shared" ref="H66:L66" si="23">SUM(H55:H65)</f>
        <v>0</v>
      </c>
      <c r="I66" s="33">
        <f t="shared" si="23"/>
        <v>0</v>
      </c>
      <c r="J66" s="33">
        <f t="shared" si="23"/>
        <v>0</v>
      </c>
      <c r="K66" s="33">
        <f t="shared" si="23"/>
        <v>900</v>
      </c>
      <c r="L66" s="33">
        <f t="shared" si="23"/>
        <v>0</v>
      </c>
      <c r="M66" s="24"/>
      <c r="N66" s="24"/>
    </row>
    <row r="67" spans="1:14" x14ac:dyDescent="0.25">
      <c r="D67" s="32" t="s">
        <v>89</v>
      </c>
      <c r="E67" s="12">
        <f>30-E66</f>
        <v>0</v>
      </c>
    </row>
    <row r="69" spans="1:14" x14ac:dyDescent="0.25">
      <c r="D69" s="19" t="s">
        <v>24</v>
      </c>
      <c r="E69" s="67">
        <f>E66+E43+E21</f>
        <v>90</v>
      </c>
      <c r="F69" s="67">
        <f>F66+F43+F21</f>
        <v>2700</v>
      </c>
      <c r="G69" s="65"/>
      <c r="H69" s="65"/>
      <c r="I69" s="29"/>
      <c r="J69" s="29"/>
      <c r="K69" s="29"/>
      <c r="L69" s="29"/>
      <c r="M69" s="29">
        <f>M66+M43+M21</f>
        <v>0</v>
      </c>
    </row>
    <row r="70" spans="1:14" x14ac:dyDescent="0.25">
      <c r="A70" s="64"/>
      <c r="B70" s="562"/>
      <c r="C70" s="64" t="s">
        <v>92</v>
      </c>
      <c r="D70" s="19" t="s">
        <v>91</v>
      </c>
      <c r="E70" s="66">
        <f>SUMIF($C$10:$C$66,C70,$E$10:$E$66)</f>
        <v>66.5</v>
      </c>
      <c r="F70" s="64">
        <f>E70*30</f>
        <v>1995</v>
      </c>
      <c r="G70" s="66">
        <f>F70/$F$69*100</f>
        <v>73.888888888888886</v>
      </c>
      <c r="H70" s="64"/>
    </row>
    <row r="71" spans="1:14" x14ac:dyDescent="0.25">
      <c r="A71" s="64"/>
      <c r="B71" s="562"/>
      <c r="C71" s="64" t="s">
        <v>93</v>
      </c>
      <c r="D71" s="19" t="s">
        <v>94</v>
      </c>
      <c r="E71" s="66">
        <f>SUMIF($C$10:$C$66,C71,$E$10:$E$66)</f>
        <v>23.5</v>
      </c>
      <c r="F71" s="64">
        <f t="shared" ref="F71:F78" si="24">E71*30</f>
        <v>705</v>
      </c>
      <c r="G71" s="66">
        <f t="shared" ref="G71:G77" si="25">F71/$F$69*100</f>
        <v>26.111111111111114</v>
      </c>
      <c r="H71" s="64"/>
    </row>
    <row r="72" spans="1:14" x14ac:dyDescent="0.25">
      <c r="A72" s="64"/>
      <c r="B72" s="562"/>
      <c r="C72" s="64"/>
      <c r="E72" s="64"/>
      <c r="F72" s="64"/>
      <c r="G72" s="64"/>
      <c r="H72" s="64"/>
    </row>
    <row r="73" spans="1:14" x14ac:dyDescent="0.25">
      <c r="A73" s="64"/>
      <c r="B73" s="562"/>
      <c r="C73" s="64"/>
      <c r="D73" s="19" t="s">
        <v>100</v>
      </c>
      <c r="E73" s="68">
        <f>E74+E75</f>
        <v>15</v>
      </c>
      <c r="F73" s="64"/>
      <c r="G73" s="64"/>
      <c r="H73" s="64"/>
    </row>
    <row r="74" spans="1:14" x14ac:dyDescent="0.25">
      <c r="A74" s="64" t="s">
        <v>99</v>
      </c>
      <c r="B74" s="562"/>
      <c r="C74" s="64" t="s">
        <v>92</v>
      </c>
      <c r="D74" s="19" t="s">
        <v>91</v>
      </c>
      <c r="E74" s="64">
        <f>SUMIFS($E$3:$E$66,$A$3:$A$66,A74,$C$3:$C$66,C74)</f>
        <v>9</v>
      </c>
      <c r="F74" s="64">
        <f t="shared" si="24"/>
        <v>270</v>
      </c>
      <c r="G74" s="66">
        <f t="shared" si="25"/>
        <v>10</v>
      </c>
      <c r="H74" s="64"/>
    </row>
    <row r="75" spans="1:14" x14ac:dyDescent="0.25">
      <c r="A75" s="64" t="s">
        <v>99</v>
      </c>
      <c r="B75" s="562"/>
      <c r="C75" s="64" t="s">
        <v>93</v>
      </c>
      <c r="D75" s="19" t="s">
        <v>94</v>
      </c>
      <c r="E75" s="64">
        <f>SUMIFS($E$3:$E$66,$A$3:$A$66,A75,$C$3:$C$66,C75)</f>
        <v>6</v>
      </c>
      <c r="F75" s="64">
        <f t="shared" si="24"/>
        <v>180</v>
      </c>
      <c r="G75" s="66">
        <f>F75/$F$69*100</f>
        <v>6.666666666666667</v>
      </c>
      <c r="H75" s="64">
        <f>E75/E73*100</f>
        <v>40</v>
      </c>
    </row>
    <row r="76" spans="1:14" x14ac:dyDescent="0.25">
      <c r="A76" s="64"/>
      <c r="B76" s="562"/>
      <c r="C76" s="64"/>
      <c r="D76" s="19" t="s">
        <v>101</v>
      </c>
      <c r="E76" s="68">
        <f>E77+E78</f>
        <v>75</v>
      </c>
      <c r="F76" s="64"/>
      <c r="G76" s="64"/>
      <c r="H76" s="64"/>
    </row>
    <row r="77" spans="1:14" x14ac:dyDescent="0.25">
      <c r="A77" s="64" t="s">
        <v>17</v>
      </c>
      <c r="B77" s="562"/>
      <c r="C77" s="64" t="s">
        <v>92</v>
      </c>
      <c r="D77" s="19" t="s">
        <v>91</v>
      </c>
      <c r="E77" s="64">
        <f>SUMIFS($E$3:$E$66,$A$3:$A$66,A77,$C$3:$C$66,C77)</f>
        <v>57.5</v>
      </c>
      <c r="F77" s="64">
        <f t="shared" si="24"/>
        <v>1725</v>
      </c>
      <c r="G77" s="66">
        <f t="shared" si="25"/>
        <v>63.888888888888886</v>
      </c>
      <c r="H77" s="64"/>
    </row>
    <row r="78" spans="1:14" x14ac:dyDescent="0.25">
      <c r="A78" s="64" t="s">
        <v>17</v>
      </c>
      <c r="B78" s="562"/>
      <c r="C78" s="64" t="s">
        <v>93</v>
      </c>
      <c r="D78" s="19" t="s">
        <v>94</v>
      </c>
      <c r="E78" s="64">
        <f>SUMIFS($E$3:$E$66,$A$3:$A$66,A78,$C$3:$C$66,C78)</f>
        <v>17.5</v>
      </c>
      <c r="F78" s="64">
        <f t="shared" si="24"/>
        <v>525</v>
      </c>
      <c r="G78" s="66">
        <f>F78/$F$69*100</f>
        <v>19.444444444444446</v>
      </c>
      <c r="H78" s="64">
        <f>E78/E76*100</f>
        <v>23.333333333333332</v>
      </c>
    </row>
  </sheetData>
  <mergeCells count="43">
    <mergeCell ref="N25:N31"/>
    <mergeCell ref="N47:N53"/>
    <mergeCell ref="G26:J26"/>
    <mergeCell ref="K26:K31"/>
    <mergeCell ref="G27:G31"/>
    <mergeCell ref="H27:J27"/>
    <mergeCell ref="H28:H31"/>
    <mergeCell ref="I28:I31"/>
    <mergeCell ref="J28:J31"/>
    <mergeCell ref="M47:M53"/>
    <mergeCell ref="L47:L53"/>
    <mergeCell ref="D25:D31"/>
    <mergeCell ref="E25:E31"/>
    <mergeCell ref="F25:K25"/>
    <mergeCell ref="L25:L31"/>
    <mergeCell ref="M25:M31"/>
    <mergeCell ref="F26:F31"/>
    <mergeCell ref="F4:F9"/>
    <mergeCell ref="G4:J4"/>
    <mergeCell ref="K4:K9"/>
    <mergeCell ref="G5:G9"/>
    <mergeCell ref="D1:N1"/>
    <mergeCell ref="D3:D9"/>
    <mergeCell ref="L3:L9"/>
    <mergeCell ref="M3:M9"/>
    <mergeCell ref="E3:E9"/>
    <mergeCell ref="F3:K3"/>
    <mergeCell ref="N3:N9"/>
    <mergeCell ref="H6:H9"/>
    <mergeCell ref="I6:I9"/>
    <mergeCell ref="J6:J9"/>
    <mergeCell ref="H5:J5"/>
    <mergeCell ref="D47:D53"/>
    <mergeCell ref="E47:E53"/>
    <mergeCell ref="F47:K47"/>
    <mergeCell ref="G49:G53"/>
    <mergeCell ref="H49:J49"/>
    <mergeCell ref="H50:H53"/>
    <mergeCell ref="I50:I53"/>
    <mergeCell ref="J50:J53"/>
    <mergeCell ref="F48:F53"/>
    <mergeCell ref="G48:J48"/>
    <mergeCell ref="K48:K53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45" max="16383" man="1"/>
  </rowBreaks>
  <colBreaks count="1" manualBreakCount="1">
    <brk id="15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opLeftCell="A40" workbookViewId="0">
      <selection activeCell="C10" sqref="C10"/>
    </sheetView>
  </sheetViews>
  <sheetFormatPr defaultRowHeight="12.75" x14ac:dyDescent="0.2"/>
  <cols>
    <col min="7" max="7" width="3" customWidth="1"/>
    <col min="8" max="8" width="2.7109375" customWidth="1"/>
  </cols>
  <sheetData>
    <row r="1" spans="1:11" ht="26.25" x14ac:dyDescent="0.4">
      <c r="A1" s="900"/>
      <c r="B1" s="901"/>
      <c r="C1" s="902" t="s">
        <v>284</v>
      </c>
      <c r="D1" s="903" t="s">
        <v>285</v>
      </c>
      <c r="E1" s="903" t="s">
        <v>286</v>
      </c>
      <c r="F1" s="903" t="s">
        <v>287</v>
      </c>
      <c r="G1" s="1393" t="s">
        <v>288</v>
      </c>
      <c r="H1" s="1393"/>
      <c r="I1" s="1393"/>
      <c r="J1" s="904"/>
      <c r="K1" s="904" t="s">
        <v>289</v>
      </c>
    </row>
    <row r="2" spans="1:11" x14ac:dyDescent="0.2">
      <c r="A2" s="1392" t="str">
        <f>'семестровка (дисп)'!D10</f>
        <v>Охорона праці в галузі та цивільний захист/ Охорона інтелектуальної власності</v>
      </c>
      <c r="B2" s="1392"/>
      <c r="C2" s="1392"/>
      <c r="D2" s="1392"/>
      <c r="E2" s="1392"/>
      <c r="F2" s="1392"/>
      <c r="G2" s="1392"/>
      <c r="H2" s="1392"/>
      <c r="I2" s="1392"/>
    </row>
    <row r="3" spans="1:11" x14ac:dyDescent="0.2">
      <c r="A3" t="s">
        <v>293</v>
      </c>
      <c r="C3">
        <f>'семестровка (дисп)'!L10</f>
        <v>2</v>
      </c>
      <c r="D3">
        <f>'семестровка (дисп)'!H10</f>
        <v>15</v>
      </c>
      <c r="E3">
        <f>'семестровка (дисп)'!I10</f>
        <v>0</v>
      </c>
      <c r="F3">
        <f>'семестровка (дисп)'!J10</f>
        <v>15</v>
      </c>
      <c r="I3" t="str">
        <f>'семестровка (дисп)'!O10</f>
        <v>диф. залік</v>
      </c>
    </row>
    <row r="4" spans="1:11" x14ac:dyDescent="0.2">
      <c r="A4" t="s">
        <v>296</v>
      </c>
    </row>
    <row r="5" spans="1:11" x14ac:dyDescent="0.2">
      <c r="A5" s="1392" t="str">
        <f>'семестровка (дисп)'!D12</f>
        <v>Ділове та академічне письмо іноземною мовою</v>
      </c>
      <c r="B5" s="1392"/>
      <c r="C5" s="1392"/>
      <c r="D5" s="1392"/>
      <c r="E5" s="1392"/>
      <c r="F5" s="1392"/>
      <c r="G5" s="1392"/>
      <c r="H5" s="1392"/>
      <c r="I5" s="1392"/>
    </row>
    <row r="6" spans="1:11" x14ac:dyDescent="0.2">
      <c r="A6" t="s">
        <v>293</v>
      </c>
      <c r="C6">
        <f>'семестровка (дисп)'!L12</f>
        <v>2</v>
      </c>
      <c r="D6">
        <f>'семестровка (дисп)'!H12</f>
        <v>0</v>
      </c>
      <c r="E6">
        <f>'семестровка (дисп)'!I12</f>
        <v>0</v>
      </c>
      <c r="F6">
        <f>'семестровка (дисп)'!J12</f>
        <v>30</v>
      </c>
      <c r="I6" t="str">
        <f>'семестровка (дисп)'!O12</f>
        <v>залік</v>
      </c>
    </row>
    <row r="7" spans="1:11" x14ac:dyDescent="0.2">
      <c r="A7" t="s">
        <v>296</v>
      </c>
    </row>
    <row r="8" spans="1:11" x14ac:dyDescent="0.2">
      <c r="A8" s="1392" t="str">
        <f>'семестровка (дисп)'!D14</f>
        <v>Психологія лідерства та професійної успішності</v>
      </c>
      <c r="B8" s="1392"/>
      <c r="C8" s="1392"/>
      <c r="D8" s="1392"/>
      <c r="E8" s="1392"/>
      <c r="F8" s="1392"/>
      <c r="G8" s="1392"/>
      <c r="H8" s="1392"/>
      <c r="I8" s="1392"/>
    </row>
    <row r="9" spans="1:11" x14ac:dyDescent="0.2">
      <c r="A9" t="s">
        <v>293</v>
      </c>
      <c r="C9">
        <f>'семестровка (дисп)'!L14</f>
        <v>3</v>
      </c>
      <c r="D9">
        <f>'семестровка (дисп)'!H14</f>
        <v>15</v>
      </c>
      <c r="E9">
        <f>'семестровка (дисп)'!I14</f>
        <v>0</v>
      </c>
      <c r="F9">
        <f>'семестровка (дисп)'!J14</f>
        <v>30</v>
      </c>
      <c r="I9" t="str">
        <f>'семестровка (дисп)'!O14</f>
        <v>залік</v>
      </c>
    </row>
    <row r="10" spans="1:11" x14ac:dyDescent="0.2">
      <c r="A10" t="s">
        <v>296</v>
      </c>
    </row>
    <row r="11" spans="1:11" x14ac:dyDescent="0.2">
      <c r="A11" s="1392" t="str">
        <f>'семестровка (дисп)'!D16</f>
        <v>Ділове адміністрування та стратегії підприємства</v>
      </c>
      <c r="B11" s="1392"/>
      <c r="C11" s="1392"/>
      <c r="D11" s="1392"/>
      <c r="E11" s="1392"/>
      <c r="F11" s="1392"/>
      <c r="G11" s="1392"/>
      <c r="H11" s="1392"/>
      <c r="I11" s="1392"/>
    </row>
    <row r="12" spans="1:11" x14ac:dyDescent="0.2">
      <c r="A12" t="s">
        <v>293</v>
      </c>
      <c r="C12">
        <f>'семестровка (дисп)'!L16</f>
        <v>4</v>
      </c>
      <c r="D12">
        <f>'семестровка (дисп)'!H16</f>
        <v>30</v>
      </c>
      <c r="E12">
        <f>'семестровка (дисп)'!I16</f>
        <v>0</v>
      </c>
      <c r="F12">
        <f>'семестровка (дисп)'!J16</f>
        <v>30</v>
      </c>
      <c r="I12" t="str">
        <f>'семестровка (дисп)'!O16</f>
        <v>іспит</v>
      </c>
    </row>
    <row r="13" spans="1:11" x14ac:dyDescent="0.2">
      <c r="A13" t="s">
        <v>296</v>
      </c>
    </row>
    <row r="14" spans="1:11" x14ac:dyDescent="0.2">
      <c r="A14" s="1392" t="str">
        <f>'семестровка (дисп)'!D18</f>
        <v>Менеджмент організацій та антикризове управління</v>
      </c>
      <c r="B14" s="1392"/>
      <c r="C14" s="1392"/>
      <c r="D14" s="1392"/>
      <c r="E14" s="1392"/>
      <c r="F14" s="1392"/>
      <c r="G14" s="1392"/>
      <c r="H14" s="1392"/>
      <c r="I14" s="1392"/>
    </row>
    <row r="15" spans="1:11" x14ac:dyDescent="0.2">
      <c r="A15" t="s">
        <v>293</v>
      </c>
      <c r="C15">
        <f>'семестровка (дисп)'!L18</f>
        <v>3</v>
      </c>
      <c r="D15">
        <f>'семестровка (дисп)'!H18</f>
        <v>15</v>
      </c>
      <c r="E15">
        <f>'семестровка (дисп)'!I18</f>
        <v>0</v>
      </c>
      <c r="F15">
        <f>'семестровка (дисп)'!J18</f>
        <v>30</v>
      </c>
      <c r="I15" t="str">
        <f>'семестровка (дисп)'!O18</f>
        <v>іспит</v>
      </c>
    </row>
    <row r="16" spans="1:11" x14ac:dyDescent="0.2">
      <c r="A16" t="s">
        <v>296</v>
      </c>
    </row>
    <row r="17" spans="1:9" x14ac:dyDescent="0.2">
      <c r="A17" s="1392" t="str">
        <f>'семестровка (дисп)'!D20</f>
        <v>Управління змінами / Управління якістю</v>
      </c>
      <c r="B17" s="1392"/>
      <c r="C17" s="1392"/>
      <c r="D17" s="1392"/>
      <c r="E17" s="1392"/>
      <c r="F17" s="1392"/>
      <c r="G17" s="1392"/>
      <c r="H17" s="1392"/>
      <c r="I17" s="1392"/>
    </row>
    <row r="18" spans="1:9" x14ac:dyDescent="0.2">
      <c r="A18" t="s">
        <v>293</v>
      </c>
      <c r="C18">
        <f>'семестровка (дисп)'!L20</f>
        <v>2</v>
      </c>
      <c r="D18">
        <f>'семестровка (дисп)'!H20</f>
        <v>15</v>
      </c>
      <c r="E18">
        <f>'семестровка (дисп)'!I20</f>
        <v>0</v>
      </c>
      <c r="F18">
        <f>'семестровка (дисп)'!J20</f>
        <v>15</v>
      </c>
      <c r="I18" t="str">
        <f>'семестровка (дисп)'!O20</f>
        <v>залік</v>
      </c>
    </row>
    <row r="19" spans="1:9" x14ac:dyDescent="0.2">
      <c r="A19" t="s">
        <v>296</v>
      </c>
    </row>
    <row r="20" spans="1:9" x14ac:dyDescent="0.2">
      <c r="A20" s="1392" t="str">
        <f>'семестровка (дисп)'!D22</f>
        <v>Фінансовий менеджмент / Інвестиційний менеджмент</v>
      </c>
      <c r="B20" s="1392"/>
      <c r="C20" s="1392"/>
      <c r="D20" s="1392"/>
      <c r="E20" s="1392"/>
      <c r="F20" s="1392"/>
      <c r="G20" s="1392"/>
      <c r="H20" s="1392"/>
      <c r="I20" s="1392"/>
    </row>
    <row r="21" spans="1:9" x14ac:dyDescent="0.2">
      <c r="A21" t="s">
        <v>293</v>
      </c>
      <c r="C21">
        <f>'семестровка (дисп)'!L22</f>
        <v>4</v>
      </c>
      <c r="D21">
        <f>'семестровка (дисп)'!H22</f>
        <v>30</v>
      </c>
      <c r="E21">
        <f>'семестровка (дисп)'!I22</f>
        <v>0</v>
      </c>
      <c r="F21">
        <f>'семестровка (дисп)'!J22</f>
        <v>30</v>
      </c>
      <c r="I21" t="str">
        <f>'семестровка (дисп)'!O22</f>
        <v>іспит</v>
      </c>
    </row>
    <row r="22" spans="1:9" x14ac:dyDescent="0.2">
      <c r="A22" t="s">
        <v>296</v>
      </c>
    </row>
    <row r="23" spans="1:9" x14ac:dyDescent="0.2">
      <c r="A23" s="1392" t="str">
        <f>'семестровка (дисп)'!D24</f>
        <v xml:space="preserve">Інформаційні системи і технології в управлінні організацією </v>
      </c>
      <c r="B23" s="1392"/>
      <c r="C23" s="1392"/>
      <c r="D23" s="1392"/>
      <c r="E23" s="1392"/>
      <c r="F23" s="1392"/>
      <c r="G23" s="1392"/>
      <c r="H23" s="1392"/>
      <c r="I23" s="1392"/>
    </row>
    <row r="24" spans="1:9" x14ac:dyDescent="0.2">
      <c r="A24" t="s">
        <v>293</v>
      </c>
      <c r="C24">
        <f>'семестровка (дисп)'!L24</f>
        <v>3</v>
      </c>
      <c r="D24">
        <f>'семестровка (дисп)'!H24</f>
        <v>15</v>
      </c>
      <c r="E24">
        <f>'семестровка (дисп)'!I24</f>
        <v>30</v>
      </c>
      <c r="F24">
        <f>'семестровка (дисп)'!J24</f>
        <v>0</v>
      </c>
      <c r="I24" t="str">
        <f>'семестровка (дисп)'!O24</f>
        <v>диф. залік</v>
      </c>
    </row>
    <row r="25" spans="1:9" x14ac:dyDescent="0.2">
      <c r="A25" t="s">
        <v>296</v>
      </c>
    </row>
    <row r="26" spans="1:9" x14ac:dyDescent="0.2">
      <c r="A26" s="1392" t="str">
        <f>'семестровка (дисп)'!D39</f>
        <v>Корпоративне управління</v>
      </c>
      <c r="B26" s="1392"/>
      <c r="C26" s="1392"/>
      <c r="D26" s="1392"/>
      <c r="E26" s="1392"/>
      <c r="F26" s="1392"/>
      <c r="G26" s="1392"/>
      <c r="H26" s="1392"/>
      <c r="I26" s="1392"/>
    </row>
    <row r="27" spans="1:9" x14ac:dyDescent="0.2">
      <c r="A27" t="s">
        <v>294</v>
      </c>
      <c r="C27" s="905">
        <f>'семестровка (дисп)'!L39</f>
        <v>3</v>
      </c>
      <c r="D27">
        <f>'семестровка (дисп)'!H39</f>
        <v>9</v>
      </c>
      <c r="E27">
        <f>'семестровка (дисп)'!I39</f>
        <v>0</v>
      </c>
      <c r="F27">
        <f>'семестровка (дисп)'!J39</f>
        <v>18</v>
      </c>
    </row>
    <row r="28" spans="1:9" x14ac:dyDescent="0.2">
      <c r="A28" t="s">
        <v>295</v>
      </c>
      <c r="C28" s="905">
        <f>'семестровка (дисп)'!L65</f>
        <v>3</v>
      </c>
      <c r="D28">
        <f>'семестровка (дисп)'!H65</f>
        <v>9</v>
      </c>
      <c r="E28">
        <f>'семестровка (дисп)'!I65</f>
        <v>0</v>
      </c>
      <c r="F28">
        <f>'семестровка (дисп)'!J65</f>
        <v>18</v>
      </c>
      <c r="I28" t="str">
        <f>'семестровка (дисп)'!O65</f>
        <v>іспит</v>
      </c>
    </row>
    <row r="29" spans="1:9" x14ac:dyDescent="0.2">
      <c r="A29" t="s">
        <v>296</v>
      </c>
      <c r="C29" s="905"/>
    </row>
    <row r="30" spans="1:9" x14ac:dyDescent="0.2">
      <c r="A30" s="1392" t="str">
        <f>'семестровка (дисп)'!D41</f>
        <v>Основи наукових досліджень в професійній сфері</v>
      </c>
      <c r="B30" s="1392"/>
      <c r="C30" s="1392"/>
      <c r="D30" s="1392"/>
      <c r="E30" s="1392"/>
      <c r="F30" s="1392"/>
      <c r="G30" s="1392"/>
      <c r="H30" s="1392"/>
      <c r="I30" s="1392"/>
    </row>
    <row r="31" spans="1:9" x14ac:dyDescent="0.2">
      <c r="A31" t="s">
        <v>294</v>
      </c>
      <c r="C31" s="905">
        <f>'семестровка (дисп)'!L41</f>
        <v>2</v>
      </c>
      <c r="D31">
        <f>'семестровка (дисп)'!H41</f>
        <v>9</v>
      </c>
      <c r="E31">
        <f>'семестровка (дисп)'!I41</f>
        <v>0</v>
      </c>
      <c r="F31">
        <f>'семестровка (дисп)'!J41</f>
        <v>9</v>
      </c>
    </row>
    <row r="32" spans="1:9" x14ac:dyDescent="0.2">
      <c r="A32" t="s">
        <v>295</v>
      </c>
      <c r="C32" s="905">
        <f>'семестровка (дисп)'!L67</f>
        <v>2</v>
      </c>
      <c r="D32">
        <f>'семестровка (дисп)'!H67</f>
        <v>9</v>
      </c>
      <c r="E32">
        <f>'семестровка (дисп)'!I67</f>
        <v>0</v>
      </c>
      <c r="F32">
        <f>'семестровка (дисп)'!J67</f>
        <v>9</v>
      </c>
      <c r="I32" t="str">
        <f>'семестровка (дисп)'!O67</f>
        <v>залік</v>
      </c>
    </row>
    <row r="33" spans="1:9" x14ac:dyDescent="0.2">
      <c r="A33" t="s">
        <v>296</v>
      </c>
      <c r="C33" s="905"/>
    </row>
    <row r="34" spans="1:9" x14ac:dyDescent="0.2">
      <c r="A34" s="1392" t="str">
        <f>'семестровка (дисп)'!D43</f>
        <v xml:space="preserve">Ділове адміністрування  курсова робота </v>
      </c>
      <c r="B34" s="1392"/>
      <c r="C34" s="1392"/>
      <c r="D34" s="1392"/>
      <c r="E34" s="1392"/>
      <c r="F34" s="1392"/>
      <c r="G34" s="1392"/>
      <c r="H34" s="1392"/>
      <c r="I34" s="1392"/>
    </row>
    <row r="35" spans="1:9" x14ac:dyDescent="0.2">
      <c r="A35" t="s">
        <v>294</v>
      </c>
      <c r="C35" s="905">
        <f>'семестровка (дисп)'!L43</f>
        <v>1</v>
      </c>
      <c r="D35">
        <f>'семестровка (дисп)'!H43</f>
        <v>0</v>
      </c>
      <c r="E35">
        <f>'семестровка (дисп)'!I43</f>
        <v>0</v>
      </c>
      <c r="F35">
        <f>'семестровка (дисп)'!J43</f>
        <v>9</v>
      </c>
    </row>
    <row r="36" spans="1:9" x14ac:dyDescent="0.2">
      <c r="A36" t="s">
        <v>295</v>
      </c>
      <c r="C36" s="905">
        <f>'семестровка (дисп)'!L71</f>
        <v>1</v>
      </c>
      <c r="D36">
        <f>'семестровка (дисп)'!H71</f>
        <v>0</v>
      </c>
      <c r="E36">
        <f>'семестровка (дисп)'!I71</f>
        <v>0</v>
      </c>
      <c r="F36">
        <f>'семестровка (дисп)'!J71</f>
        <v>9</v>
      </c>
      <c r="I36" t="str">
        <f>'семестровка (дисп)'!O71</f>
        <v>диф. залік</v>
      </c>
    </row>
    <row r="37" spans="1:9" x14ac:dyDescent="0.2">
      <c r="A37" t="s">
        <v>296</v>
      </c>
      <c r="C37" s="905"/>
    </row>
    <row r="38" spans="1:9" x14ac:dyDescent="0.2">
      <c r="A38" s="1392" t="str">
        <f>'семестровка (дисп)'!D45</f>
        <v xml:space="preserve">Управління проектами </v>
      </c>
      <c r="B38" s="1392"/>
      <c r="C38" s="1392"/>
      <c r="D38" s="1392"/>
      <c r="E38" s="1392"/>
      <c r="F38" s="1392"/>
      <c r="G38" s="1392"/>
      <c r="H38" s="1392"/>
      <c r="I38" s="1392"/>
    </row>
    <row r="39" spans="1:9" x14ac:dyDescent="0.2">
      <c r="A39" t="s">
        <v>294</v>
      </c>
      <c r="C39" s="905">
        <f>'семестровка (дисп)'!L45</f>
        <v>3</v>
      </c>
      <c r="D39">
        <f>'семестровка (дисп)'!H45</f>
        <v>9</v>
      </c>
      <c r="E39">
        <f>'семестровка (дисп)'!I45</f>
        <v>0</v>
      </c>
      <c r="F39">
        <f>'семестровка (дисп)'!J45</f>
        <v>18</v>
      </c>
    </row>
    <row r="40" spans="1:9" x14ac:dyDescent="0.2">
      <c r="A40" t="s">
        <v>295</v>
      </c>
      <c r="C40" s="905">
        <f>'семестровка (дисп)'!L73</f>
        <v>3</v>
      </c>
      <c r="D40">
        <f>'семестровка (дисп)'!H73</f>
        <v>9</v>
      </c>
      <c r="E40">
        <f>'семестровка (дисп)'!I73</f>
        <v>0</v>
      </c>
      <c r="F40">
        <f>'семестровка (дисп)'!J73</f>
        <v>18</v>
      </c>
      <c r="I40" t="str">
        <f>'семестровка (дисп)'!O73</f>
        <v>іспит</v>
      </c>
    </row>
    <row r="41" spans="1:9" x14ac:dyDescent="0.2">
      <c r="A41" t="s">
        <v>296</v>
      </c>
      <c r="C41" s="905"/>
    </row>
    <row r="42" spans="1:9" x14ac:dyDescent="0.2">
      <c r="A42" s="1392" t="str">
        <f>'семестровка (дисп)'!D47</f>
        <v xml:space="preserve">Психологічні технології роботи з персоналом / Інформаційно-комунікаційні техгології </v>
      </c>
      <c r="B42" s="1392"/>
      <c r="C42" s="1392"/>
      <c r="D42" s="1392"/>
      <c r="E42" s="1392"/>
      <c r="F42" s="1392"/>
      <c r="G42" s="1392"/>
      <c r="H42" s="1392"/>
      <c r="I42" s="1392"/>
    </row>
    <row r="43" spans="1:9" x14ac:dyDescent="0.2">
      <c r="A43" t="s">
        <v>294</v>
      </c>
      <c r="C43" s="905">
        <f>'семестровка (дисп)'!L47</f>
        <v>3</v>
      </c>
      <c r="D43">
        <f>'семестровка (дисп)'!H47</f>
        <v>9</v>
      </c>
      <c r="E43">
        <f>'семестровка (дисп)'!I47</f>
        <v>0</v>
      </c>
      <c r="F43">
        <f>'семестровка (дисп)'!J47</f>
        <v>18</v>
      </c>
    </row>
    <row r="44" spans="1:9" x14ac:dyDescent="0.2">
      <c r="A44" t="s">
        <v>295</v>
      </c>
      <c r="C44" s="905">
        <f>'семестровка (дисп)'!L75</f>
        <v>3</v>
      </c>
      <c r="D44">
        <f>'семестровка (дисп)'!H75</f>
        <v>9</v>
      </c>
      <c r="E44">
        <f>'семестровка (дисп)'!I75</f>
        <v>0</v>
      </c>
      <c r="F44">
        <f>'семестровка (дисп)'!J75</f>
        <v>18</v>
      </c>
      <c r="I44" t="str">
        <f>'семестровка (дисп)'!O75</f>
        <v>диф. залік</v>
      </c>
    </row>
    <row r="45" spans="1:9" x14ac:dyDescent="0.2">
      <c r="A45" t="s">
        <v>296</v>
      </c>
      <c r="C45" s="905"/>
    </row>
    <row r="46" spans="1:9" x14ac:dyDescent="0.2">
      <c r="A46" s="1392" t="str">
        <f>'семестровка (дисп)'!D49</f>
        <v>Управління конкурентоспроможністю /Міжнародний маркетинг</v>
      </c>
      <c r="B46" s="1392"/>
      <c r="C46" s="1392"/>
      <c r="D46" s="1392"/>
      <c r="E46" s="1392"/>
      <c r="F46" s="1392"/>
      <c r="G46" s="1392"/>
      <c r="H46" s="1392"/>
      <c r="I46" s="1392"/>
    </row>
    <row r="47" spans="1:9" x14ac:dyDescent="0.2">
      <c r="A47" t="s">
        <v>294</v>
      </c>
      <c r="C47" s="905">
        <f>'семестровка (дисп)'!L49</f>
        <v>3</v>
      </c>
      <c r="D47">
        <f>'семестровка (дисп)'!H49</f>
        <v>9</v>
      </c>
      <c r="E47">
        <f>'семестровка (дисп)'!I49</f>
        <v>0</v>
      </c>
      <c r="F47">
        <f>'семестровка (дисп)'!J49</f>
        <v>18</v>
      </c>
    </row>
    <row r="48" spans="1:9" x14ac:dyDescent="0.2">
      <c r="A48" t="s">
        <v>295</v>
      </c>
      <c r="C48" s="905">
        <f>'семестровка (дисп)'!L77</f>
        <v>3</v>
      </c>
      <c r="D48">
        <f>'семестровка (дисп)'!H77</f>
        <v>9</v>
      </c>
      <c r="E48">
        <f>'семестровка (дисп)'!I77</f>
        <v>0</v>
      </c>
      <c r="F48">
        <f>'семестровка (дисп)'!J77</f>
        <v>18</v>
      </c>
      <c r="I48" t="str">
        <f>'семестровка (дисп)'!O77</f>
        <v>іспит</v>
      </c>
    </row>
    <row r="49" spans="1:9" x14ac:dyDescent="0.2">
      <c r="A49" t="s">
        <v>296</v>
      </c>
      <c r="C49" s="905"/>
    </row>
    <row r="50" spans="1:9" x14ac:dyDescent="0.2">
      <c r="A50" s="1392" t="str">
        <f>'семестровка (дисп)'!D51</f>
        <v>Менеджмент технологій /Венчурне підприємництво</v>
      </c>
      <c r="B50" s="1392"/>
      <c r="C50" s="1392"/>
      <c r="D50" s="1392"/>
      <c r="E50" s="1392"/>
      <c r="F50" s="1392"/>
      <c r="G50" s="1392"/>
      <c r="H50" s="1392"/>
      <c r="I50" s="1392"/>
    </row>
    <row r="51" spans="1:9" x14ac:dyDescent="0.2">
      <c r="A51" t="s">
        <v>294</v>
      </c>
      <c r="C51" s="905">
        <f>'семестровка (дисп)'!L51</f>
        <v>3</v>
      </c>
      <c r="D51">
        <f>'семестровка (дисп)'!H51</f>
        <v>9</v>
      </c>
      <c r="E51">
        <f>'семестровка (дисп)'!I51</f>
        <v>0</v>
      </c>
      <c r="F51">
        <f>'семестровка (дисп)'!J51</f>
        <v>18</v>
      </c>
    </row>
    <row r="52" spans="1:9" x14ac:dyDescent="0.2">
      <c r="A52" t="s">
        <v>295</v>
      </c>
      <c r="C52" s="905">
        <f>'семестровка (дисп)'!L79</f>
        <v>3</v>
      </c>
      <c r="D52">
        <f>'семестровка (дисп)'!H79</f>
        <v>9</v>
      </c>
      <c r="E52">
        <f>'семестровка (дисп)'!I79</f>
        <v>0</v>
      </c>
      <c r="F52">
        <f>'семестровка (дисп)'!J79</f>
        <v>18</v>
      </c>
      <c r="I52" t="str">
        <f>'семестровка (дисп)'!O79</f>
        <v>диф. залік</v>
      </c>
    </row>
    <row r="53" spans="1:9" x14ac:dyDescent="0.2">
      <c r="A53" t="s">
        <v>296</v>
      </c>
    </row>
    <row r="54" spans="1:9" x14ac:dyDescent="0.2">
      <c r="A54" s="1392"/>
      <c r="B54" s="1392"/>
      <c r="C54" s="1392"/>
      <c r="D54" s="1392"/>
      <c r="E54" s="1392"/>
      <c r="F54" s="1392"/>
      <c r="G54" s="1392"/>
      <c r="H54" s="1392"/>
      <c r="I54" s="1392"/>
    </row>
    <row r="56" spans="1:9" x14ac:dyDescent="0.2">
      <c r="A56" s="1392" t="str">
        <f>'семестровка (дисп)'!D69</f>
        <v>Виробнича практика</v>
      </c>
      <c r="B56" s="1392"/>
      <c r="C56" s="1392"/>
      <c r="D56" s="1392"/>
      <c r="E56" s="1392"/>
      <c r="F56" s="1392"/>
      <c r="G56" s="1392"/>
      <c r="H56" s="1392"/>
      <c r="I56" s="1392"/>
    </row>
    <row r="57" spans="1:9" x14ac:dyDescent="0.2">
      <c r="A57" t="s">
        <v>295</v>
      </c>
      <c r="C57" s="905">
        <f>'семестровка (дисп)'!L69</f>
        <v>0</v>
      </c>
      <c r="D57">
        <f>'семестровка (дисп)'!H69</f>
        <v>0</v>
      </c>
      <c r="E57">
        <f>'семестровка (дисп)'!I69</f>
        <v>0</v>
      </c>
      <c r="F57">
        <f>'семестровка (дисп)'!J69</f>
        <v>0</v>
      </c>
      <c r="I57" t="str">
        <f>'семестровка (дисп)'!O69</f>
        <v>диф. залік</v>
      </c>
    </row>
    <row r="58" spans="1:9" x14ac:dyDescent="0.2">
      <c r="A58" t="s">
        <v>296</v>
      </c>
    </row>
    <row r="60" spans="1:9" x14ac:dyDescent="0.2">
      <c r="A60" s="1392"/>
      <c r="B60" s="1392"/>
      <c r="C60" s="1392"/>
      <c r="D60" s="1392"/>
      <c r="E60" s="1392"/>
      <c r="F60" s="1392"/>
      <c r="G60" s="1392"/>
      <c r="H60" s="1392"/>
      <c r="I60" s="1392"/>
    </row>
    <row r="62" spans="1:9" x14ac:dyDescent="0.2">
      <c r="A62" s="1392"/>
      <c r="B62" s="1392"/>
      <c r="C62" s="1392"/>
      <c r="D62" s="1392"/>
      <c r="E62" s="1392"/>
      <c r="F62" s="1392"/>
      <c r="G62" s="1392"/>
      <c r="H62" s="1392"/>
      <c r="I62" s="1392"/>
    </row>
    <row r="64" spans="1:9" x14ac:dyDescent="0.2">
      <c r="A64" s="1392"/>
      <c r="B64" s="1392"/>
      <c r="C64" s="1392"/>
      <c r="D64" s="1392"/>
      <c r="E64" s="1392"/>
      <c r="F64" s="1392"/>
      <c r="G64" s="1392"/>
      <c r="H64" s="1392"/>
      <c r="I64" s="1392"/>
    </row>
    <row r="66" spans="1:9" x14ac:dyDescent="0.2">
      <c r="A66" s="1392"/>
      <c r="B66" s="1392"/>
      <c r="C66" s="1392"/>
      <c r="D66" s="1392"/>
      <c r="E66" s="1392"/>
      <c r="F66" s="1392"/>
      <c r="G66" s="1392"/>
      <c r="H66" s="1392"/>
      <c r="I66" s="1392"/>
    </row>
    <row r="68" spans="1:9" x14ac:dyDescent="0.2">
      <c r="A68" s="1392"/>
      <c r="B68" s="1392"/>
      <c r="C68" s="1392"/>
      <c r="D68" s="1392"/>
      <c r="E68" s="1392"/>
      <c r="F68" s="1392"/>
      <c r="G68" s="1392"/>
      <c r="H68" s="1392"/>
      <c r="I68" s="1392"/>
    </row>
    <row r="69" spans="1:9" x14ac:dyDescent="0.2">
      <c r="C69" s="905"/>
    </row>
  </sheetData>
  <mergeCells count="23">
    <mergeCell ref="A34:I34"/>
    <mergeCell ref="G1:I1"/>
    <mergeCell ref="A2:I2"/>
    <mergeCell ref="A5:I5"/>
    <mergeCell ref="A8:I8"/>
    <mergeCell ref="A11:I11"/>
    <mergeCell ref="A14:I14"/>
    <mergeCell ref="A17:I17"/>
    <mergeCell ref="A20:I20"/>
    <mergeCell ref="A23:I23"/>
    <mergeCell ref="A26:I26"/>
    <mergeCell ref="A30:I30"/>
    <mergeCell ref="A38:I38"/>
    <mergeCell ref="A42:I42"/>
    <mergeCell ref="A46:I46"/>
    <mergeCell ref="A50:I50"/>
    <mergeCell ref="A54:I54"/>
    <mergeCell ref="A68:I68"/>
    <mergeCell ref="A56:I56"/>
    <mergeCell ref="A60:I60"/>
    <mergeCell ref="A62:I62"/>
    <mergeCell ref="A64:I64"/>
    <mergeCell ref="A66:I6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3"/>
  <sheetViews>
    <sheetView view="pageBreakPreview" topLeftCell="D49" zoomScaleNormal="70" zoomScaleSheetLayoutView="100" workbookViewId="0">
      <selection activeCell="K47" sqref="K47"/>
    </sheetView>
  </sheetViews>
  <sheetFormatPr defaultRowHeight="15.75" x14ac:dyDescent="0.25"/>
  <cols>
    <col min="1" max="1" width="5.85546875" style="1" hidden="1" customWidth="1"/>
    <col min="2" max="2" width="11.140625" style="561" hidden="1" customWidth="1"/>
    <col min="3" max="3" width="5.85546875" style="1" hidden="1" customWidth="1"/>
    <col min="4" max="4" width="61.5703125" style="829" customWidth="1"/>
    <col min="5" max="5" width="8.7109375" style="827" hidden="1" customWidth="1"/>
    <col min="6" max="7" width="7.85546875" style="827" hidden="1" customWidth="1"/>
    <col min="8" max="10" width="6.140625" style="827" customWidth="1"/>
    <col min="11" max="13" width="7.85546875" style="827" customWidth="1"/>
    <col min="14" max="14" width="9.5703125" style="827" customWidth="1"/>
    <col min="15" max="15" width="9.140625" style="827"/>
    <col min="16" max="16" width="9.140625" style="828"/>
    <col min="17" max="18" width="5.85546875" style="828" customWidth="1"/>
    <col min="19" max="19" width="68.42578125" style="828" customWidth="1"/>
    <col min="20" max="20" width="8.7109375" style="828" customWidth="1"/>
    <col min="21" max="21" width="7.85546875" style="828" customWidth="1"/>
    <col min="22" max="22" width="7.85546875" customWidth="1"/>
    <col min="23" max="25" width="6.140625" customWidth="1"/>
    <col min="26" max="28" width="7.85546875" customWidth="1"/>
    <col min="29" max="29" width="9.5703125" customWidth="1"/>
    <col min="31" max="16384" width="9.140625" style="1"/>
  </cols>
  <sheetData>
    <row r="1" spans="1:30" x14ac:dyDescent="0.25">
      <c r="B1" s="561" t="s">
        <v>256</v>
      </c>
      <c r="D1" s="1394" t="s">
        <v>165</v>
      </c>
      <c r="E1" s="1394"/>
      <c r="F1" s="1394"/>
      <c r="G1" s="1394"/>
      <c r="H1" s="1394"/>
      <c r="I1" s="1394"/>
      <c r="J1" s="1394"/>
      <c r="K1" s="1394"/>
      <c r="L1" s="1394"/>
      <c r="M1" s="1394"/>
      <c r="N1" s="1394"/>
    </row>
    <row r="2" spans="1:30" ht="16.5" thickBot="1" x14ac:dyDescent="0.3">
      <c r="D2" s="829" t="s">
        <v>86</v>
      </c>
    </row>
    <row r="3" spans="1:30" ht="16.5" thickBot="1" x14ac:dyDescent="0.3">
      <c r="D3" s="1362" t="s">
        <v>85</v>
      </c>
      <c r="E3" s="1364" t="s">
        <v>76</v>
      </c>
      <c r="F3" s="1368" t="s">
        <v>57</v>
      </c>
      <c r="G3" s="1368"/>
      <c r="H3" s="1368"/>
      <c r="I3" s="1368"/>
      <c r="J3" s="1368"/>
      <c r="K3" s="1369"/>
      <c r="L3" s="1364" t="s">
        <v>87</v>
      </c>
      <c r="M3" s="1364" t="s">
        <v>88</v>
      </c>
      <c r="N3" s="1364" t="s">
        <v>98</v>
      </c>
    </row>
    <row r="4" spans="1:30" x14ac:dyDescent="0.25">
      <c r="D4" s="1363"/>
      <c r="E4" s="1365"/>
      <c r="F4" s="1380" t="s">
        <v>28</v>
      </c>
      <c r="G4" s="1383" t="s">
        <v>58</v>
      </c>
      <c r="H4" s="1384"/>
      <c r="I4" s="1384"/>
      <c r="J4" s="1385"/>
      <c r="K4" s="1386" t="s">
        <v>118</v>
      </c>
      <c r="L4" s="1365"/>
      <c r="M4" s="1365"/>
      <c r="N4" s="1365"/>
    </row>
    <row r="5" spans="1:30" x14ac:dyDescent="0.25">
      <c r="D5" s="1363"/>
      <c r="E5" s="1366"/>
      <c r="F5" s="1381"/>
      <c r="G5" s="1370" t="s">
        <v>59</v>
      </c>
      <c r="H5" s="1373" t="s">
        <v>63</v>
      </c>
      <c r="I5" s="1374"/>
      <c r="J5" s="1375"/>
      <c r="K5" s="1387"/>
      <c r="L5" s="1366"/>
      <c r="M5" s="1366"/>
      <c r="N5" s="1366"/>
    </row>
    <row r="6" spans="1:30" x14ac:dyDescent="0.25">
      <c r="D6" s="1363"/>
      <c r="E6" s="1366"/>
      <c r="F6" s="1381"/>
      <c r="G6" s="1371"/>
      <c r="H6" s="1376" t="s">
        <v>115</v>
      </c>
      <c r="I6" s="1378" t="s">
        <v>116</v>
      </c>
      <c r="J6" s="1378" t="s">
        <v>117</v>
      </c>
      <c r="K6" s="1387"/>
      <c r="L6" s="1366"/>
      <c r="M6" s="1366"/>
      <c r="N6" s="1366"/>
    </row>
    <row r="7" spans="1:30" x14ac:dyDescent="0.25">
      <c r="D7" s="1363"/>
      <c r="E7" s="1366"/>
      <c r="F7" s="1381"/>
      <c r="G7" s="1371"/>
      <c r="H7" s="1376"/>
      <c r="I7" s="1378"/>
      <c r="J7" s="1378"/>
      <c r="K7" s="1387"/>
      <c r="L7" s="1366"/>
      <c r="M7" s="1366"/>
      <c r="N7" s="1366"/>
    </row>
    <row r="8" spans="1:30" x14ac:dyDescent="0.25">
      <c r="D8" s="1363"/>
      <c r="E8" s="1366"/>
      <c r="F8" s="1381"/>
      <c r="G8" s="1371"/>
      <c r="H8" s="1376"/>
      <c r="I8" s="1378"/>
      <c r="J8" s="1378"/>
      <c r="K8" s="1387"/>
      <c r="L8" s="1366"/>
      <c r="M8" s="1366"/>
      <c r="N8" s="1366"/>
    </row>
    <row r="9" spans="1:30" ht="16.5" thickBot="1" x14ac:dyDescent="0.3">
      <c r="D9" s="1233"/>
      <c r="E9" s="1367"/>
      <c r="F9" s="1381"/>
      <c r="G9" s="1371"/>
      <c r="H9" s="1390"/>
      <c r="I9" s="1370"/>
      <c r="J9" s="1370"/>
      <c r="K9" s="1387"/>
      <c r="L9" s="1367"/>
      <c r="M9" s="1367"/>
      <c r="N9" s="1367"/>
    </row>
    <row r="10" spans="1:30" s="579" customFormat="1" ht="31.5" x14ac:dyDescent="0.25">
      <c r="A10" s="569" t="s">
        <v>99</v>
      </c>
      <c r="B10" s="570"/>
      <c r="C10" s="569" t="s">
        <v>93</v>
      </c>
      <c r="D10" s="830" t="s">
        <v>270</v>
      </c>
      <c r="E10" s="831">
        <v>3</v>
      </c>
      <c r="F10" s="786">
        <f>E10*30</f>
        <v>90</v>
      </c>
      <c r="G10" s="787">
        <f>H10+I10+J10</f>
        <v>30</v>
      </c>
      <c r="H10" s="787">
        <v>15</v>
      </c>
      <c r="I10" s="787"/>
      <c r="J10" s="787">
        <v>15</v>
      </c>
      <c r="K10" s="788">
        <f>F10-G10</f>
        <v>60</v>
      </c>
      <c r="L10" s="789">
        <f>G10/15</f>
        <v>2</v>
      </c>
      <c r="M10" s="832" t="s">
        <v>96</v>
      </c>
      <c r="N10" s="833">
        <f>G10/F10*100</f>
        <v>33.333333333333329</v>
      </c>
      <c r="O10" s="827" t="s">
        <v>290</v>
      </c>
      <c r="P10" s="828"/>
      <c r="Q10" s="828"/>
      <c r="R10" s="828"/>
      <c r="S10" s="828"/>
      <c r="T10" s="828"/>
      <c r="U10" s="828"/>
      <c r="V10" s="580"/>
      <c r="W10" s="580"/>
      <c r="X10" s="580"/>
      <c r="Y10" s="580"/>
      <c r="Z10" s="580"/>
      <c r="AA10" s="580"/>
      <c r="AB10" s="580"/>
      <c r="AC10" s="580"/>
      <c r="AD10" s="580"/>
    </row>
    <row r="11" spans="1:30" s="579" customFormat="1" x14ac:dyDescent="0.25">
      <c r="A11" s="569"/>
      <c r="B11" s="570"/>
      <c r="C11" s="569"/>
      <c r="D11" s="890"/>
      <c r="E11" s="891"/>
      <c r="F11" s="892"/>
      <c r="G11" s="893"/>
      <c r="H11" s="893"/>
      <c r="I11" s="893"/>
      <c r="J11" s="893"/>
      <c r="K11" s="894"/>
      <c r="L11" s="794"/>
      <c r="M11" s="895"/>
      <c r="N11" s="896"/>
      <c r="O11" s="827"/>
      <c r="P11" s="828"/>
      <c r="Q11" s="828"/>
      <c r="R11" s="828"/>
      <c r="S11" s="828"/>
      <c r="T11" s="828"/>
      <c r="U11" s="828"/>
      <c r="V11" s="580"/>
      <c r="W11" s="580"/>
      <c r="X11" s="580"/>
      <c r="Y11" s="580"/>
      <c r="Z11" s="580"/>
      <c r="AA11" s="580"/>
      <c r="AB11" s="580"/>
      <c r="AC11" s="580"/>
      <c r="AD11" s="580"/>
    </row>
    <row r="12" spans="1:30" s="579" customFormat="1" x14ac:dyDescent="0.25">
      <c r="A12" s="569" t="s">
        <v>99</v>
      </c>
      <c r="B12" s="570" t="s">
        <v>262</v>
      </c>
      <c r="C12" s="569" t="s">
        <v>92</v>
      </c>
      <c r="D12" s="834" t="s">
        <v>120</v>
      </c>
      <c r="E12" s="835">
        <v>3</v>
      </c>
      <c r="F12" s="836">
        <f t="shared" ref="F12:F27" si="0">E12*30</f>
        <v>90</v>
      </c>
      <c r="G12" s="791">
        <f t="shared" ref="G12:G27" si="1">H12+I12+J12</f>
        <v>30</v>
      </c>
      <c r="H12" s="791"/>
      <c r="I12" s="791"/>
      <c r="J12" s="791">
        <v>30</v>
      </c>
      <c r="K12" s="792">
        <f t="shared" ref="K12:K27" si="2">F12-G12</f>
        <v>60</v>
      </c>
      <c r="L12" s="837">
        <f t="shared" ref="L12:L27" si="3">G12/15</f>
        <v>2</v>
      </c>
      <c r="M12" s="838" t="s">
        <v>99</v>
      </c>
      <c r="N12" s="839">
        <f t="shared" ref="N12:N27" si="4">G12/F12*100</f>
        <v>33.333333333333329</v>
      </c>
      <c r="O12" s="827" t="s">
        <v>292</v>
      </c>
      <c r="P12" s="828"/>
      <c r="Q12" s="828"/>
      <c r="R12" s="828"/>
      <c r="S12" s="828"/>
      <c r="T12" s="828"/>
      <c r="U12" s="828"/>
      <c r="V12" s="580"/>
      <c r="W12" s="580"/>
      <c r="X12" s="580"/>
      <c r="Y12" s="580"/>
      <c r="Z12" s="580"/>
      <c r="AA12" s="580"/>
      <c r="AB12" s="580"/>
      <c r="AC12" s="580"/>
      <c r="AD12" s="580"/>
    </row>
    <row r="13" spans="1:30" s="579" customFormat="1" x14ac:dyDescent="0.25">
      <c r="A13" s="569"/>
      <c r="B13" s="570"/>
      <c r="C13" s="569"/>
      <c r="D13" s="834"/>
      <c r="E13" s="835"/>
      <c r="F13" s="836"/>
      <c r="G13" s="791"/>
      <c r="H13" s="791"/>
      <c r="I13" s="791"/>
      <c r="J13" s="791"/>
      <c r="K13" s="792"/>
      <c r="L13" s="837"/>
      <c r="M13" s="838"/>
      <c r="N13" s="839"/>
      <c r="O13" s="827"/>
      <c r="P13" s="828"/>
      <c r="Q13" s="828"/>
      <c r="R13" s="828"/>
      <c r="S13" s="828"/>
      <c r="T13" s="828"/>
      <c r="U13" s="828"/>
      <c r="V13" s="580"/>
      <c r="W13" s="580"/>
      <c r="X13" s="580"/>
      <c r="Y13" s="580"/>
      <c r="Z13" s="580"/>
      <c r="AA13" s="580"/>
      <c r="AB13" s="580"/>
      <c r="AC13" s="580"/>
      <c r="AD13" s="580"/>
    </row>
    <row r="14" spans="1:30" s="579" customFormat="1" x14ac:dyDescent="0.25">
      <c r="A14" s="569" t="s">
        <v>99</v>
      </c>
      <c r="B14" s="570" t="s">
        <v>263</v>
      </c>
      <c r="C14" s="569" t="s">
        <v>92</v>
      </c>
      <c r="D14" s="834" t="s">
        <v>235</v>
      </c>
      <c r="E14" s="835">
        <v>3</v>
      </c>
      <c r="F14" s="836">
        <f t="shared" si="0"/>
        <v>90</v>
      </c>
      <c r="G14" s="791">
        <f t="shared" si="1"/>
        <v>45</v>
      </c>
      <c r="H14" s="791">
        <v>15</v>
      </c>
      <c r="I14" s="791"/>
      <c r="J14" s="791">
        <v>30</v>
      </c>
      <c r="K14" s="792">
        <f t="shared" si="2"/>
        <v>45</v>
      </c>
      <c r="L14" s="840">
        <v>3</v>
      </c>
      <c r="M14" s="838" t="s">
        <v>99</v>
      </c>
      <c r="N14" s="839">
        <f t="shared" si="4"/>
        <v>50</v>
      </c>
      <c r="O14" s="827" t="s">
        <v>292</v>
      </c>
      <c r="P14" s="828"/>
      <c r="Q14" s="828"/>
      <c r="R14" s="828"/>
      <c r="S14" s="828"/>
      <c r="T14" s="828"/>
      <c r="U14" s="828"/>
      <c r="V14" s="580"/>
      <c r="W14" s="580"/>
      <c r="X14" s="580"/>
      <c r="Y14" s="580"/>
      <c r="Z14" s="580"/>
      <c r="AA14" s="580"/>
      <c r="AB14" s="580"/>
      <c r="AC14" s="580"/>
      <c r="AD14" s="580"/>
    </row>
    <row r="15" spans="1:30" s="579" customFormat="1" x14ac:dyDescent="0.25">
      <c r="A15" s="569"/>
      <c r="B15" s="570"/>
      <c r="C15" s="569"/>
      <c r="D15" s="834"/>
      <c r="E15" s="835"/>
      <c r="F15" s="836"/>
      <c r="G15" s="791"/>
      <c r="H15" s="791"/>
      <c r="I15" s="791"/>
      <c r="J15" s="791"/>
      <c r="K15" s="792"/>
      <c r="L15" s="840"/>
      <c r="M15" s="838"/>
      <c r="N15" s="839"/>
      <c r="O15" s="827"/>
      <c r="P15" s="828"/>
      <c r="Q15" s="828"/>
      <c r="R15" s="828"/>
      <c r="S15" s="828"/>
      <c r="T15" s="828"/>
      <c r="U15" s="828"/>
      <c r="V15" s="580"/>
      <c r="W15" s="580"/>
      <c r="X15" s="580"/>
      <c r="Y15" s="580"/>
      <c r="Z15" s="580"/>
      <c r="AA15" s="580"/>
      <c r="AB15" s="580"/>
      <c r="AC15" s="580"/>
      <c r="AD15" s="580"/>
    </row>
    <row r="16" spans="1:30" s="579" customFormat="1" x14ac:dyDescent="0.25">
      <c r="A16" s="569" t="s">
        <v>17</v>
      </c>
      <c r="B16" s="570" t="s">
        <v>265</v>
      </c>
      <c r="C16" s="569" t="s">
        <v>92</v>
      </c>
      <c r="D16" s="834" t="s">
        <v>173</v>
      </c>
      <c r="E16" s="835">
        <v>5</v>
      </c>
      <c r="F16" s="836">
        <f t="shared" si="0"/>
        <v>150</v>
      </c>
      <c r="G16" s="791">
        <f t="shared" si="1"/>
        <v>60</v>
      </c>
      <c r="H16" s="791">
        <v>30</v>
      </c>
      <c r="I16" s="791"/>
      <c r="J16" s="791">
        <v>30</v>
      </c>
      <c r="K16" s="792">
        <f t="shared" si="2"/>
        <v>90</v>
      </c>
      <c r="L16" s="837">
        <f t="shared" si="3"/>
        <v>4</v>
      </c>
      <c r="M16" s="838" t="s">
        <v>97</v>
      </c>
      <c r="N16" s="839">
        <f t="shared" si="4"/>
        <v>40</v>
      </c>
      <c r="O16" s="827" t="s">
        <v>291</v>
      </c>
      <c r="P16" s="828"/>
      <c r="Q16" s="828"/>
      <c r="R16" s="828"/>
      <c r="S16" s="828"/>
      <c r="T16" s="828"/>
      <c r="U16" s="828"/>
      <c r="V16" s="580"/>
      <c r="W16" s="580"/>
      <c r="X16" s="580"/>
      <c r="Y16" s="580"/>
      <c r="Z16" s="580"/>
      <c r="AA16" s="580"/>
      <c r="AB16" s="580"/>
      <c r="AC16" s="580"/>
      <c r="AD16" s="580"/>
    </row>
    <row r="17" spans="1:30" s="579" customFormat="1" x14ac:dyDescent="0.25">
      <c r="A17" s="569"/>
      <c r="B17" s="570"/>
      <c r="C17" s="569"/>
      <c r="D17" s="841"/>
      <c r="E17" s="835"/>
      <c r="F17" s="836"/>
      <c r="G17" s="791"/>
      <c r="H17" s="791"/>
      <c r="I17" s="791"/>
      <c r="J17" s="791"/>
      <c r="K17" s="792"/>
      <c r="L17" s="837"/>
      <c r="M17" s="838"/>
      <c r="N17" s="839"/>
      <c r="O17" s="827"/>
      <c r="P17" s="828"/>
      <c r="Q17" s="828"/>
      <c r="R17" s="828"/>
      <c r="S17" s="828"/>
      <c r="T17" s="828"/>
      <c r="U17" s="828"/>
      <c r="V17" s="580"/>
      <c r="W17" s="580"/>
      <c r="X17" s="580"/>
      <c r="Y17" s="580"/>
      <c r="Z17" s="580"/>
      <c r="AA17" s="580"/>
      <c r="AB17" s="580"/>
      <c r="AC17" s="580"/>
      <c r="AD17" s="580"/>
    </row>
    <row r="18" spans="1:30" s="579" customFormat="1" x14ac:dyDescent="0.25">
      <c r="A18" s="569" t="s">
        <v>17</v>
      </c>
      <c r="B18" s="570" t="s">
        <v>264</v>
      </c>
      <c r="C18" s="569" t="s">
        <v>92</v>
      </c>
      <c r="D18" s="841" t="s">
        <v>267</v>
      </c>
      <c r="E18" s="835">
        <v>4</v>
      </c>
      <c r="F18" s="836">
        <f t="shared" si="0"/>
        <v>120</v>
      </c>
      <c r="G18" s="791">
        <f t="shared" si="1"/>
        <v>45</v>
      </c>
      <c r="H18" s="791">
        <v>15</v>
      </c>
      <c r="I18" s="791"/>
      <c r="J18" s="791">
        <v>30</v>
      </c>
      <c r="K18" s="792">
        <f t="shared" si="2"/>
        <v>75</v>
      </c>
      <c r="L18" s="837">
        <f t="shared" si="3"/>
        <v>3</v>
      </c>
      <c r="M18" s="838" t="s">
        <v>97</v>
      </c>
      <c r="N18" s="839">
        <f t="shared" si="4"/>
        <v>37.5</v>
      </c>
      <c r="O18" s="827" t="s">
        <v>291</v>
      </c>
      <c r="P18" s="828"/>
      <c r="Q18" s="828"/>
      <c r="R18" s="828"/>
      <c r="S18" s="828"/>
      <c r="T18" s="828"/>
      <c r="U18" s="828"/>
      <c r="V18" s="580"/>
      <c r="W18" s="580"/>
      <c r="X18" s="580"/>
      <c r="Y18" s="580"/>
      <c r="Z18" s="580"/>
      <c r="AA18" s="580"/>
      <c r="AB18" s="580"/>
      <c r="AC18" s="580"/>
      <c r="AD18" s="580"/>
    </row>
    <row r="19" spans="1:30" s="579" customFormat="1" x14ac:dyDescent="0.25">
      <c r="A19" s="569"/>
      <c r="B19" s="570"/>
      <c r="C19" s="569"/>
      <c r="D19" s="841"/>
      <c r="E19" s="835"/>
      <c r="F19" s="836"/>
      <c r="G19" s="791"/>
      <c r="H19" s="791"/>
      <c r="I19" s="791"/>
      <c r="J19" s="791"/>
      <c r="K19" s="792"/>
      <c r="L19" s="837"/>
      <c r="M19" s="838"/>
      <c r="N19" s="839"/>
      <c r="O19" s="827"/>
      <c r="P19" s="828"/>
      <c r="Q19" s="828"/>
      <c r="R19" s="828"/>
      <c r="S19" s="828"/>
      <c r="T19" s="828"/>
      <c r="U19" s="828"/>
      <c r="V19" s="580"/>
      <c r="W19" s="580"/>
      <c r="X19" s="580"/>
      <c r="Y19" s="580"/>
      <c r="Z19" s="580"/>
      <c r="AA19" s="580"/>
      <c r="AB19" s="580"/>
      <c r="AC19" s="580"/>
      <c r="AD19" s="580"/>
    </row>
    <row r="20" spans="1:30" s="579" customFormat="1" x14ac:dyDescent="0.25">
      <c r="A20" s="569" t="s">
        <v>99</v>
      </c>
      <c r="B20" s="570" t="s">
        <v>258</v>
      </c>
      <c r="C20" s="569" t="s">
        <v>93</v>
      </c>
      <c r="D20" s="834" t="s">
        <v>166</v>
      </c>
      <c r="E20" s="835">
        <v>3</v>
      </c>
      <c r="F20" s="836">
        <f t="shared" si="0"/>
        <v>90</v>
      </c>
      <c r="G20" s="791">
        <f t="shared" si="1"/>
        <v>30</v>
      </c>
      <c r="H20" s="791">
        <v>15</v>
      </c>
      <c r="I20" s="791"/>
      <c r="J20" s="791">
        <v>15</v>
      </c>
      <c r="K20" s="792">
        <f t="shared" si="2"/>
        <v>60</v>
      </c>
      <c r="L20" s="837">
        <f t="shared" si="3"/>
        <v>2</v>
      </c>
      <c r="M20" s="838" t="s">
        <v>99</v>
      </c>
      <c r="N20" s="839">
        <f t="shared" si="4"/>
        <v>33.333333333333329</v>
      </c>
      <c r="O20" s="827" t="s">
        <v>292</v>
      </c>
      <c r="P20" s="828"/>
      <c r="Q20" s="828"/>
      <c r="R20" s="828"/>
      <c r="S20" s="828"/>
      <c r="T20" s="828"/>
      <c r="U20" s="828"/>
      <c r="V20" s="580"/>
      <c r="W20" s="580"/>
      <c r="X20" s="580"/>
      <c r="Y20" s="580"/>
      <c r="Z20" s="580"/>
      <c r="AA20" s="580"/>
      <c r="AB20" s="580"/>
      <c r="AC20" s="580"/>
      <c r="AD20" s="580"/>
    </row>
    <row r="21" spans="1:30" s="579" customFormat="1" x14ac:dyDescent="0.25">
      <c r="A21" s="569"/>
      <c r="B21" s="570"/>
      <c r="C21" s="569"/>
      <c r="D21" s="834"/>
      <c r="E21" s="835"/>
      <c r="F21" s="836"/>
      <c r="G21" s="791"/>
      <c r="H21" s="791"/>
      <c r="I21" s="791"/>
      <c r="J21" s="791"/>
      <c r="K21" s="792"/>
      <c r="L21" s="837"/>
      <c r="M21" s="838"/>
      <c r="N21" s="839"/>
      <c r="O21" s="827"/>
      <c r="P21" s="828"/>
      <c r="Q21" s="828"/>
      <c r="R21" s="828"/>
      <c r="S21" s="828"/>
      <c r="T21" s="828"/>
      <c r="U21" s="828"/>
      <c r="V21" s="580"/>
      <c r="W21" s="580"/>
      <c r="X21" s="580"/>
      <c r="Y21" s="580"/>
      <c r="Z21" s="580"/>
      <c r="AA21" s="580"/>
      <c r="AB21" s="580"/>
      <c r="AC21" s="580"/>
      <c r="AD21" s="580"/>
    </row>
    <row r="22" spans="1:30" s="579" customFormat="1" x14ac:dyDescent="0.25">
      <c r="A22" s="569" t="s">
        <v>17</v>
      </c>
      <c r="B22" s="570"/>
      <c r="C22" s="569" t="s">
        <v>93</v>
      </c>
      <c r="D22" s="834" t="s">
        <v>167</v>
      </c>
      <c r="E22" s="835">
        <v>5</v>
      </c>
      <c r="F22" s="836">
        <f t="shared" si="0"/>
        <v>150</v>
      </c>
      <c r="G22" s="791">
        <f t="shared" si="1"/>
        <v>60</v>
      </c>
      <c r="H22" s="791">
        <v>30</v>
      </c>
      <c r="I22" s="791"/>
      <c r="J22" s="791">
        <v>30</v>
      </c>
      <c r="K22" s="792">
        <f t="shared" si="2"/>
        <v>90</v>
      </c>
      <c r="L22" s="837">
        <f t="shared" si="3"/>
        <v>4</v>
      </c>
      <c r="M22" s="838" t="s">
        <v>97</v>
      </c>
      <c r="N22" s="839">
        <f t="shared" si="4"/>
        <v>40</v>
      </c>
      <c r="O22" s="827" t="s">
        <v>291</v>
      </c>
      <c r="P22" s="828"/>
      <c r="Q22" s="828"/>
      <c r="R22" s="828"/>
      <c r="S22" s="828"/>
      <c r="T22" s="828"/>
      <c r="U22" s="828"/>
      <c r="V22" s="580"/>
      <c r="W22" s="580"/>
      <c r="X22" s="580"/>
      <c r="Y22" s="580"/>
      <c r="Z22" s="580"/>
      <c r="AA22" s="580"/>
      <c r="AB22" s="580"/>
      <c r="AC22" s="580"/>
      <c r="AD22" s="580"/>
    </row>
    <row r="23" spans="1:30" s="579" customFormat="1" x14ac:dyDescent="0.25">
      <c r="A23" s="569"/>
      <c r="B23" s="570"/>
      <c r="C23" s="569"/>
      <c r="D23" s="834"/>
      <c r="E23" s="835"/>
      <c r="F23" s="836"/>
      <c r="G23" s="791"/>
      <c r="H23" s="791"/>
      <c r="I23" s="791"/>
      <c r="J23" s="791"/>
      <c r="K23" s="792"/>
      <c r="L23" s="837"/>
      <c r="M23" s="838"/>
      <c r="N23" s="839"/>
      <c r="O23" s="827"/>
      <c r="P23" s="828"/>
      <c r="Q23" s="828"/>
      <c r="R23" s="828"/>
      <c r="S23" s="828"/>
      <c r="T23" s="828"/>
      <c r="U23" s="828"/>
      <c r="V23" s="580"/>
      <c r="W23" s="580"/>
      <c r="X23" s="580"/>
      <c r="Y23" s="580"/>
      <c r="Z23" s="580"/>
      <c r="AA23" s="580"/>
      <c r="AB23" s="580"/>
      <c r="AC23" s="580"/>
      <c r="AD23" s="580"/>
    </row>
    <row r="24" spans="1:30" s="579" customFormat="1" x14ac:dyDescent="0.25">
      <c r="A24" s="569" t="s">
        <v>17</v>
      </c>
      <c r="B24" s="570" t="s">
        <v>261</v>
      </c>
      <c r="C24" s="569" t="s">
        <v>92</v>
      </c>
      <c r="D24" s="842" t="s">
        <v>269</v>
      </c>
      <c r="E24" s="835">
        <v>4</v>
      </c>
      <c r="F24" s="836">
        <f t="shared" si="0"/>
        <v>120</v>
      </c>
      <c r="G24" s="791">
        <f t="shared" si="1"/>
        <v>45</v>
      </c>
      <c r="H24" s="791">
        <v>15</v>
      </c>
      <c r="I24" s="791">
        <v>30</v>
      </c>
      <c r="J24" s="791"/>
      <c r="K24" s="792">
        <f t="shared" si="2"/>
        <v>75</v>
      </c>
      <c r="L24" s="843">
        <f t="shared" si="3"/>
        <v>3</v>
      </c>
      <c r="M24" s="838" t="s">
        <v>96</v>
      </c>
      <c r="N24" s="839">
        <f t="shared" si="4"/>
        <v>37.5</v>
      </c>
      <c r="O24" s="827" t="s">
        <v>290</v>
      </c>
      <c r="P24" s="828"/>
      <c r="Q24" s="828"/>
      <c r="R24" s="828"/>
      <c r="S24" s="828"/>
      <c r="T24" s="828"/>
      <c r="U24" s="828"/>
      <c r="V24" s="580"/>
      <c r="W24" s="580"/>
      <c r="X24" s="580"/>
      <c r="Y24" s="580"/>
      <c r="Z24" s="580"/>
      <c r="AA24" s="580"/>
      <c r="AB24" s="580"/>
      <c r="AC24" s="580"/>
      <c r="AD24" s="580"/>
    </row>
    <row r="25" spans="1:30" x14ac:dyDescent="0.25">
      <c r="A25" s="64"/>
      <c r="B25" s="562"/>
      <c r="C25" s="64"/>
      <c r="D25" s="834"/>
      <c r="E25" s="835"/>
      <c r="F25" s="836">
        <f t="shared" si="0"/>
        <v>0</v>
      </c>
      <c r="G25" s="791">
        <f t="shared" si="1"/>
        <v>0</v>
      </c>
      <c r="H25" s="791"/>
      <c r="I25" s="791"/>
      <c r="J25" s="791"/>
      <c r="K25" s="792">
        <f t="shared" si="2"/>
        <v>0</v>
      </c>
      <c r="L25" s="844">
        <f t="shared" si="3"/>
        <v>0</v>
      </c>
      <c r="M25" s="838"/>
      <c r="N25" s="839" t="e">
        <f t="shared" si="4"/>
        <v>#DIV/0!</v>
      </c>
    </row>
    <row r="26" spans="1:30" x14ac:dyDescent="0.25">
      <c r="D26" s="834"/>
      <c r="E26" s="835"/>
      <c r="F26" s="836">
        <f t="shared" si="0"/>
        <v>0</v>
      </c>
      <c r="G26" s="791">
        <f t="shared" si="1"/>
        <v>0</v>
      </c>
      <c r="H26" s="791"/>
      <c r="I26" s="791"/>
      <c r="J26" s="791"/>
      <c r="K26" s="792">
        <f t="shared" si="2"/>
        <v>0</v>
      </c>
      <c r="L26" s="837">
        <f t="shared" si="3"/>
        <v>0</v>
      </c>
      <c r="M26" s="838"/>
      <c r="N26" s="839" t="e">
        <f t="shared" si="4"/>
        <v>#DIV/0!</v>
      </c>
    </row>
    <row r="27" spans="1:30" ht="16.5" thickBot="1" x14ac:dyDescent="0.3">
      <c r="D27" s="845"/>
      <c r="E27" s="846"/>
      <c r="F27" s="847">
        <f t="shared" si="0"/>
        <v>0</v>
      </c>
      <c r="G27" s="848">
        <f t="shared" si="1"/>
        <v>0</v>
      </c>
      <c r="H27" s="848"/>
      <c r="I27" s="848"/>
      <c r="J27" s="848"/>
      <c r="K27" s="849">
        <f t="shared" si="2"/>
        <v>0</v>
      </c>
      <c r="L27" s="850">
        <f t="shared" si="3"/>
        <v>0</v>
      </c>
      <c r="M27" s="851"/>
      <c r="N27" s="839" t="e">
        <f t="shared" si="4"/>
        <v>#DIV/0!</v>
      </c>
    </row>
    <row r="28" spans="1:30" ht="16.5" thickBot="1" x14ac:dyDescent="0.3">
      <c r="D28" s="852" t="s">
        <v>24</v>
      </c>
      <c r="E28" s="120">
        <f t="shared" ref="E28:L28" si="5">SUM(E10:E27)</f>
        <v>30</v>
      </c>
      <c r="F28" s="33">
        <f t="shared" si="5"/>
        <v>900</v>
      </c>
      <c r="G28" s="33">
        <f t="shared" si="5"/>
        <v>345</v>
      </c>
      <c r="H28" s="33">
        <f t="shared" si="5"/>
        <v>135</v>
      </c>
      <c r="I28" s="33">
        <f t="shared" si="5"/>
        <v>30</v>
      </c>
      <c r="J28" s="33">
        <f t="shared" si="5"/>
        <v>180</v>
      </c>
      <c r="K28" s="33">
        <f t="shared" si="5"/>
        <v>555</v>
      </c>
      <c r="L28" s="119">
        <f t="shared" si="5"/>
        <v>23</v>
      </c>
      <c r="M28" s="24"/>
      <c r="N28" s="24"/>
    </row>
    <row r="29" spans="1:30" x14ac:dyDescent="0.25">
      <c r="D29" s="826" t="s">
        <v>89</v>
      </c>
      <c r="E29" s="12">
        <f>30-E28</f>
        <v>0</v>
      </c>
      <c r="F29" s="12"/>
      <c r="G29" s="12"/>
      <c r="H29" s="12"/>
      <c r="I29" s="12"/>
      <c r="J29" s="12"/>
      <c r="K29" s="12"/>
      <c r="L29" s="12"/>
      <c r="M29" s="12"/>
    </row>
    <row r="31" spans="1:30" ht="16.5" thickBot="1" x14ac:dyDescent="0.3">
      <c r="D31" s="829" t="s">
        <v>282</v>
      </c>
    </row>
    <row r="32" spans="1:30" ht="16.5" thickBot="1" x14ac:dyDescent="0.3">
      <c r="D32" s="1362" t="s">
        <v>85</v>
      </c>
      <c r="E32" s="1364" t="s">
        <v>76</v>
      </c>
      <c r="F32" s="1368" t="s">
        <v>57</v>
      </c>
      <c r="G32" s="1368"/>
      <c r="H32" s="1368"/>
      <c r="I32" s="1368"/>
      <c r="J32" s="1368"/>
      <c r="K32" s="1369"/>
      <c r="L32" s="1364" t="s">
        <v>87</v>
      </c>
      <c r="M32" s="1364" t="s">
        <v>88</v>
      </c>
      <c r="N32" s="1364" t="s">
        <v>98</v>
      </c>
    </row>
    <row r="33" spans="1:30" x14ac:dyDescent="0.25">
      <c r="D33" s="1363"/>
      <c r="E33" s="1365"/>
      <c r="F33" s="1380" t="s">
        <v>28</v>
      </c>
      <c r="G33" s="1383" t="s">
        <v>58</v>
      </c>
      <c r="H33" s="1384"/>
      <c r="I33" s="1384"/>
      <c r="J33" s="1385"/>
      <c r="K33" s="1386" t="s">
        <v>118</v>
      </c>
      <c r="L33" s="1365"/>
      <c r="M33" s="1365"/>
      <c r="N33" s="1365"/>
    </row>
    <row r="34" spans="1:30" x14ac:dyDescent="0.25">
      <c r="D34" s="1363"/>
      <c r="E34" s="1366"/>
      <c r="F34" s="1381"/>
      <c r="G34" s="1370" t="s">
        <v>59</v>
      </c>
      <c r="H34" s="1373" t="s">
        <v>63</v>
      </c>
      <c r="I34" s="1374"/>
      <c r="J34" s="1375"/>
      <c r="K34" s="1387"/>
      <c r="L34" s="1366"/>
      <c r="M34" s="1366"/>
      <c r="N34" s="1366"/>
    </row>
    <row r="35" spans="1:30" x14ac:dyDescent="0.25">
      <c r="D35" s="1363"/>
      <c r="E35" s="1366"/>
      <c r="F35" s="1381"/>
      <c r="G35" s="1371"/>
      <c r="H35" s="1376" t="s">
        <v>115</v>
      </c>
      <c r="I35" s="1378" t="s">
        <v>116</v>
      </c>
      <c r="J35" s="1378" t="s">
        <v>117</v>
      </c>
      <c r="K35" s="1387"/>
      <c r="L35" s="1366"/>
      <c r="M35" s="1366"/>
      <c r="N35" s="1366"/>
    </row>
    <row r="36" spans="1:30" x14ac:dyDescent="0.25">
      <c r="D36" s="1363"/>
      <c r="E36" s="1366"/>
      <c r="F36" s="1381"/>
      <c r="G36" s="1371"/>
      <c r="H36" s="1376"/>
      <c r="I36" s="1378"/>
      <c r="J36" s="1378"/>
      <c r="K36" s="1387"/>
      <c r="L36" s="1366"/>
      <c r="M36" s="1366"/>
      <c r="N36" s="1366"/>
    </row>
    <row r="37" spans="1:30" x14ac:dyDescent="0.25">
      <c r="D37" s="1363"/>
      <c r="E37" s="1366"/>
      <c r="F37" s="1381"/>
      <c r="G37" s="1371"/>
      <c r="H37" s="1376"/>
      <c r="I37" s="1378"/>
      <c r="J37" s="1378"/>
      <c r="K37" s="1387"/>
      <c r="L37" s="1366"/>
      <c r="M37" s="1366"/>
      <c r="N37" s="1366"/>
    </row>
    <row r="38" spans="1:30" ht="16.5" thickBot="1" x14ac:dyDescent="0.3">
      <c r="D38" s="1363"/>
      <c r="E38" s="1391"/>
      <c r="F38" s="1381"/>
      <c r="G38" s="1371"/>
      <c r="H38" s="1390"/>
      <c r="I38" s="1370"/>
      <c r="J38" s="1370"/>
      <c r="K38" s="1387"/>
      <c r="L38" s="1391"/>
      <c r="M38" s="1391"/>
      <c r="N38" s="1391"/>
    </row>
    <row r="39" spans="1:30" s="579" customFormat="1" ht="16.5" thickBot="1" x14ac:dyDescent="0.3">
      <c r="A39" s="569" t="s">
        <v>17</v>
      </c>
      <c r="B39" s="570" t="s">
        <v>266</v>
      </c>
      <c r="C39" s="569" t="s">
        <v>92</v>
      </c>
      <c r="D39" s="853" t="s">
        <v>163</v>
      </c>
      <c r="E39" s="831">
        <v>4</v>
      </c>
      <c r="F39" s="786">
        <v>120</v>
      </c>
      <c r="G39" s="787">
        <f>SUM(H39:J39)</f>
        <v>27</v>
      </c>
      <c r="H39" s="787">
        <v>9</v>
      </c>
      <c r="I39" s="787"/>
      <c r="J39" s="787">
        <v>18</v>
      </c>
      <c r="K39" s="854">
        <v>66</v>
      </c>
      <c r="L39" s="855">
        <v>3</v>
      </c>
      <c r="M39" s="856" t="s">
        <v>97</v>
      </c>
      <c r="N39" s="833">
        <v>45</v>
      </c>
      <c r="O39" s="827"/>
      <c r="P39" s="828"/>
      <c r="Q39" s="828"/>
      <c r="R39" s="828"/>
      <c r="S39" s="828"/>
      <c r="T39" s="828"/>
      <c r="U39" s="828"/>
      <c r="V39" s="580"/>
      <c r="W39" s="580"/>
      <c r="X39" s="580"/>
      <c r="Y39" s="580"/>
      <c r="Z39" s="580"/>
      <c r="AA39" s="580"/>
      <c r="AB39" s="580"/>
      <c r="AC39" s="580"/>
      <c r="AD39" s="580"/>
    </row>
    <row r="40" spans="1:30" s="579" customFormat="1" ht="16.5" thickBot="1" x14ac:dyDescent="0.3">
      <c r="A40" s="569"/>
      <c r="B40" s="570"/>
      <c r="C40" s="569"/>
      <c r="D40" s="841"/>
      <c r="E40" s="891"/>
      <c r="F40" s="892"/>
      <c r="G40" s="787"/>
      <c r="H40" s="893"/>
      <c r="I40" s="893"/>
      <c r="J40" s="893"/>
      <c r="K40" s="897"/>
      <c r="L40" s="898"/>
      <c r="M40" s="899"/>
      <c r="N40" s="896"/>
      <c r="O40" s="827"/>
      <c r="P40" s="828"/>
      <c r="Q40" s="828"/>
      <c r="R40" s="828"/>
      <c r="S40" s="828"/>
      <c r="T40" s="828"/>
      <c r="U40" s="828"/>
      <c r="V40" s="580"/>
      <c r="W40" s="580"/>
      <c r="X40" s="580"/>
      <c r="Y40" s="580"/>
      <c r="Z40" s="580"/>
      <c r="AA40" s="580"/>
      <c r="AB40" s="580"/>
      <c r="AC40" s="580"/>
      <c r="AD40" s="580"/>
    </row>
    <row r="41" spans="1:30" s="579" customFormat="1" ht="16.5" thickBot="1" x14ac:dyDescent="0.3">
      <c r="A41" s="569" t="s">
        <v>99</v>
      </c>
      <c r="B41" s="570" t="s">
        <v>257</v>
      </c>
      <c r="C41" s="569" t="s">
        <v>92</v>
      </c>
      <c r="D41" s="834" t="s">
        <v>186</v>
      </c>
      <c r="E41" s="835">
        <v>3</v>
      </c>
      <c r="F41" s="836">
        <v>90</v>
      </c>
      <c r="G41" s="787">
        <f t="shared" ref="G41:G51" si="6">SUM(H41:J41)</f>
        <v>18</v>
      </c>
      <c r="H41" s="791">
        <v>9</v>
      </c>
      <c r="I41" s="791"/>
      <c r="J41" s="791">
        <v>9</v>
      </c>
      <c r="K41" s="857">
        <v>54</v>
      </c>
      <c r="L41" s="858">
        <v>2</v>
      </c>
      <c r="M41" s="859" t="s">
        <v>99</v>
      </c>
      <c r="N41" s="839">
        <v>40</v>
      </c>
      <c r="O41" s="827"/>
      <c r="P41" s="828"/>
      <c r="Q41" s="828"/>
      <c r="R41" s="828"/>
      <c r="S41" s="828"/>
      <c r="T41" s="828"/>
      <c r="U41" s="828"/>
      <c r="V41" s="580"/>
      <c r="W41" s="580"/>
      <c r="X41" s="580"/>
      <c r="Y41" s="580"/>
      <c r="Z41" s="580"/>
      <c r="AA41" s="580"/>
      <c r="AB41" s="580"/>
      <c r="AC41" s="580"/>
      <c r="AD41" s="580"/>
    </row>
    <row r="42" spans="1:30" s="579" customFormat="1" ht="16.5" thickBot="1" x14ac:dyDescent="0.3">
      <c r="A42" s="569" t="s">
        <v>17</v>
      </c>
      <c r="B42" s="570"/>
      <c r="C42" s="569" t="s">
        <v>92</v>
      </c>
      <c r="D42" s="834"/>
      <c r="E42" s="835"/>
      <c r="F42" s="836"/>
      <c r="G42" s="787"/>
      <c r="H42" s="791"/>
      <c r="I42" s="791"/>
      <c r="J42" s="791"/>
      <c r="K42" s="857"/>
      <c r="L42" s="858"/>
      <c r="M42" s="859"/>
      <c r="N42" s="839"/>
      <c r="O42" s="827"/>
      <c r="P42" s="828"/>
      <c r="Q42" s="828"/>
      <c r="R42" s="828"/>
      <c r="S42" s="828"/>
      <c r="T42" s="828"/>
      <c r="U42" s="828"/>
      <c r="V42" s="580"/>
      <c r="W42" s="580"/>
      <c r="X42" s="580"/>
      <c r="Y42" s="580"/>
      <c r="Z42" s="580"/>
      <c r="AA42" s="580"/>
      <c r="AB42" s="580"/>
      <c r="AC42" s="580"/>
      <c r="AD42" s="580"/>
    </row>
    <row r="43" spans="1:30" s="627" customFormat="1" ht="16.5" thickBot="1" x14ac:dyDescent="0.3">
      <c r="A43" s="619" t="s">
        <v>17</v>
      </c>
      <c r="B43" s="620"/>
      <c r="C43" s="619" t="s">
        <v>92</v>
      </c>
      <c r="D43" s="842" t="s">
        <v>164</v>
      </c>
      <c r="E43" s="860">
        <v>2</v>
      </c>
      <c r="F43" s="861">
        <v>60</v>
      </c>
      <c r="G43" s="787">
        <f t="shared" si="6"/>
        <v>9</v>
      </c>
      <c r="H43" s="862"/>
      <c r="I43" s="862"/>
      <c r="J43" s="862">
        <v>9</v>
      </c>
      <c r="K43" s="863">
        <v>60</v>
      </c>
      <c r="L43" s="864">
        <v>1</v>
      </c>
      <c r="M43" s="865" t="s">
        <v>96</v>
      </c>
      <c r="N43" s="866">
        <v>0</v>
      </c>
      <c r="O43" s="827"/>
      <c r="P43" s="868"/>
      <c r="Q43" s="868"/>
      <c r="R43" s="868"/>
      <c r="S43" s="868"/>
      <c r="T43" s="868"/>
      <c r="U43" s="868"/>
      <c r="V43" s="628"/>
      <c r="W43" s="628"/>
      <c r="X43" s="628"/>
      <c r="Y43" s="628"/>
      <c r="Z43" s="628"/>
      <c r="AA43" s="628"/>
      <c r="AB43" s="628"/>
      <c r="AC43" s="628"/>
      <c r="AD43" s="628"/>
    </row>
    <row r="44" spans="1:30" s="627" customFormat="1" ht="16.5" thickBot="1" x14ac:dyDescent="0.3">
      <c r="A44" s="619"/>
      <c r="B44" s="620"/>
      <c r="C44" s="619"/>
      <c r="D44" s="842"/>
      <c r="E44" s="860"/>
      <c r="F44" s="861"/>
      <c r="G44" s="787"/>
      <c r="H44" s="862"/>
      <c r="I44" s="862"/>
      <c r="J44" s="862"/>
      <c r="K44" s="863"/>
      <c r="L44" s="864"/>
      <c r="M44" s="865"/>
      <c r="N44" s="866"/>
      <c r="O44" s="867"/>
      <c r="P44" s="868"/>
      <c r="Q44" s="868"/>
      <c r="R44" s="868"/>
      <c r="S44" s="868"/>
      <c r="T44" s="868"/>
      <c r="U44" s="868"/>
      <c r="V44" s="628"/>
      <c r="W44" s="628"/>
      <c r="X44" s="628"/>
      <c r="Y44" s="628"/>
      <c r="Z44" s="628"/>
      <c r="AA44" s="628"/>
      <c r="AB44" s="628"/>
      <c r="AC44" s="628"/>
      <c r="AD44" s="628"/>
    </row>
    <row r="45" spans="1:30" s="579" customFormat="1" ht="16.5" thickBot="1" x14ac:dyDescent="0.3">
      <c r="A45" s="569" t="s">
        <v>17</v>
      </c>
      <c r="B45" s="570" t="s">
        <v>259</v>
      </c>
      <c r="C45" s="569" t="s">
        <v>92</v>
      </c>
      <c r="D45" s="834" t="s">
        <v>169</v>
      </c>
      <c r="E45" s="835">
        <v>4</v>
      </c>
      <c r="F45" s="836">
        <v>120</v>
      </c>
      <c r="G45" s="787">
        <f t="shared" si="6"/>
        <v>27</v>
      </c>
      <c r="H45" s="791">
        <v>9</v>
      </c>
      <c r="I45" s="791"/>
      <c r="J45" s="791">
        <v>18</v>
      </c>
      <c r="K45" s="857">
        <v>66</v>
      </c>
      <c r="L45" s="858">
        <v>3</v>
      </c>
      <c r="M45" s="859" t="s">
        <v>97</v>
      </c>
      <c r="N45" s="839">
        <v>45</v>
      </c>
      <c r="O45" s="827"/>
      <c r="P45" s="828"/>
      <c r="Q45" s="828"/>
      <c r="R45" s="828"/>
      <c r="S45" s="828"/>
      <c r="T45" s="828"/>
      <c r="U45" s="828"/>
      <c r="V45" s="580"/>
      <c r="W45" s="580"/>
      <c r="X45" s="580"/>
      <c r="Y45" s="580"/>
      <c r="Z45" s="580"/>
      <c r="AA45" s="580"/>
      <c r="AB45" s="580"/>
      <c r="AC45" s="580"/>
      <c r="AD45" s="580"/>
    </row>
    <row r="46" spans="1:30" s="579" customFormat="1" ht="16.5" thickBot="1" x14ac:dyDescent="0.3">
      <c r="A46" s="569"/>
      <c r="B46" s="570"/>
      <c r="C46" s="569"/>
      <c r="D46" s="834"/>
      <c r="E46" s="835"/>
      <c r="F46" s="836"/>
      <c r="G46" s="787"/>
      <c r="H46" s="791"/>
      <c r="I46" s="791"/>
      <c r="J46" s="791"/>
      <c r="K46" s="857"/>
      <c r="L46" s="858"/>
      <c r="M46" s="859"/>
      <c r="N46" s="839"/>
      <c r="O46" s="827"/>
      <c r="P46" s="828"/>
      <c r="Q46" s="828"/>
      <c r="R46" s="828"/>
      <c r="S46" s="828"/>
      <c r="T46" s="828"/>
      <c r="U46" s="828"/>
      <c r="V46" s="580"/>
      <c r="W46" s="580"/>
      <c r="X46" s="580"/>
      <c r="Y46" s="580"/>
      <c r="Z46" s="580"/>
      <c r="AA46" s="580"/>
      <c r="AB46" s="580"/>
      <c r="AC46" s="580"/>
      <c r="AD46" s="580"/>
    </row>
    <row r="47" spans="1:30" s="579" customFormat="1" ht="32.25" thickBot="1" x14ac:dyDescent="0.3">
      <c r="A47" s="569" t="s">
        <v>17</v>
      </c>
      <c r="B47" s="570" t="s">
        <v>263</v>
      </c>
      <c r="C47" s="569" t="s">
        <v>93</v>
      </c>
      <c r="D47" s="834" t="s">
        <v>271</v>
      </c>
      <c r="E47" s="835">
        <v>4</v>
      </c>
      <c r="F47" s="836">
        <v>120</v>
      </c>
      <c r="G47" s="787">
        <f t="shared" si="6"/>
        <v>27</v>
      </c>
      <c r="H47" s="791">
        <v>9</v>
      </c>
      <c r="I47" s="791"/>
      <c r="J47" s="791">
        <v>18</v>
      </c>
      <c r="K47" s="857">
        <v>66</v>
      </c>
      <c r="L47" s="858">
        <v>3</v>
      </c>
      <c r="M47" s="859" t="s">
        <v>96</v>
      </c>
      <c r="N47" s="839">
        <v>45</v>
      </c>
      <c r="O47" s="827"/>
      <c r="P47" s="828"/>
      <c r="Q47" s="828"/>
      <c r="R47" s="828"/>
      <c r="S47" s="828"/>
      <c r="T47" s="828"/>
      <c r="U47" s="828"/>
      <c r="V47" s="580"/>
      <c r="W47" s="580"/>
      <c r="X47" s="580"/>
      <c r="Y47" s="580"/>
      <c r="Z47" s="580"/>
      <c r="AA47" s="580"/>
      <c r="AB47" s="580"/>
      <c r="AC47" s="580"/>
      <c r="AD47" s="580"/>
    </row>
    <row r="48" spans="1:30" s="579" customFormat="1" ht="16.5" thickBot="1" x14ac:dyDescent="0.3">
      <c r="A48" s="569"/>
      <c r="B48" s="570"/>
      <c r="C48" s="569"/>
      <c r="D48" s="834"/>
      <c r="E48" s="835"/>
      <c r="F48" s="836"/>
      <c r="G48" s="787"/>
      <c r="H48" s="791"/>
      <c r="I48" s="791"/>
      <c r="J48" s="791"/>
      <c r="K48" s="857"/>
      <c r="L48" s="858"/>
      <c r="M48" s="859"/>
      <c r="N48" s="839"/>
      <c r="O48" s="827"/>
      <c r="P48" s="828"/>
      <c r="Q48" s="828"/>
      <c r="R48" s="828"/>
      <c r="S48" s="828"/>
      <c r="T48" s="828"/>
      <c r="U48" s="828"/>
      <c r="V48" s="580"/>
      <c r="W48" s="580"/>
      <c r="X48" s="580"/>
      <c r="Y48" s="580"/>
      <c r="Z48" s="580"/>
      <c r="AA48" s="580"/>
      <c r="AB48" s="580"/>
      <c r="AC48" s="580"/>
      <c r="AD48" s="580"/>
    </row>
    <row r="49" spans="1:30" s="579" customFormat="1" ht="32.25" thickBot="1" x14ac:dyDescent="0.3">
      <c r="A49" s="569" t="s">
        <v>17</v>
      </c>
      <c r="B49" s="570"/>
      <c r="C49" s="569" t="s">
        <v>93</v>
      </c>
      <c r="D49" s="834" t="s">
        <v>268</v>
      </c>
      <c r="E49" s="835">
        <v>4</v>
      </c>
      <c r="F49" s="836">
        <v>120</v>
      </c>
      <c r="G49" s="787">
        <f t="shared" si="6"/>
        <v>27</v>
      </c>
      <c r="H49" s="791">
        <v>9</v>
      </c>
      <c r="I49" s="791"/>
      <c r="J49" s="791">
        <v>18</v>
      </c>
      <c r="K49" s="857">
        <v>66</v>
      </c>
      <c r="L49" s="858">
        <v>3</v>
      </c>
      <c r="M49" s="859" t="s">
        <v>97</v>
      </c>
      <c r="N49" s="839">
        <v>45</v>
      </c>
      <c r="O49" s="827"/>
      <c r="P49" s="828"/>
      <c r="Q49" s="828"/>
      <c r="R49" s="828"/>
      <c r="S49" s="828"/>
      <c r="T49" s="828"/>
      <c r="U49" s="828"/>
      <c r="V49" s="580"/>
      <c r="W49" s="580"/>
      <c r="X49" s="580"/>
      <c r="Y49" s="580"/>
      <c r="Z49" s="580"/>
      <c r="AA49" s="580"/>
      <c r="AB49" s="580"/>
      <c r="AC49" s="580"/>
      <c r="AD49" s="580"/>
    </row>
    <row r="50" spans="1:30" s="579" customFormat="1" ht="16.5" thickBot="1" x14ac:dyDescent="0.3">
      <c r="A50" s="569"/>
      <c r="B50" s="570"/>
      <c r="C50" s="569"/>
      <c r="D50" s="834"/>
      <c r="E50" s="835"/>
      <c r="F50" s="836"/>
      <c r="G50" s="787"/>
      <c r="H50" s="791"/>
      <c r="I50" s="791"/>
      <c r="J50" s="791"/>
      <c r="K50" s="857"/>
      <c r="L50" s="858"/>
      <c r="M50" s="859"/>
      <c r="N50" s="839"/>
      <c r="O50" s="827"/>
      <c r="P50" s="828"/>
      <c r="Q50" s="828"/>
      <c r="R50" s="828"/>
      <c r="S50" s="828"/>
      <c r="T50" s="828"/>
      <c r="U50" s="828"/>
      <c r="V50" s="580"/>
      <c r="W50" s="580"/>
      <c r="X50" s="580"/>
      <c r="Y50" s="580"/>
      <c r="Z50" s="580"/>
      <c r="AA50" s="580"/>
      <c r="AB50" s="580"/>
      <c r="AC50" s="580"/>
      <c r="AD50" s="580"/>
    </row>
    <row r="51" spans="1:30" s="579" customFormat="1" x14ac:dyDescent="0.25">
      <c r="A51" s="569" t="s">
        <v>17</v>
      </c>
      <c r="B51" s="570" t="s">
        <v>260</v>
      </c>
      <c r="C51" s="569" t="s">
        <v>93</v>
      </c>
      <c r="D51" s="834" t="s">
        <v>272</v>
      </c>
      <c r="E51" s="835">
        <v>4.5</v>
      </c>
      <c r="F51" s="836">
        <v>135</v>
      </c>
      <c r="G51" s="787">
        <f t="shared" si="6"/>
        <v>27</v>
      </c>
      <c r="H51" s="791">
        <v>9</v>
      </c>
      <c r="I51" s="791"/>
      <c r="J51" s="791">
        <v>18</v>
      </c>
      <c r="K51" s="857">
        <v>81</v>
      </c>
      <c r="L51" s="858">
        <v>3</v>
      </c>
      <c r="M51" s="859" t="s">
        <v>96</v>
      </c>
      <c r="N51" s="839">
        <v>40</v>
      </c>
      <c r="O51" s="827"/>
      <c r="P51" s="828"/>
      <c r="Q51" s="828"/>
      <c r="R51" s="828"/>
      <c r="S51" s="828"/>
      <c r="T51" s="828"/>
      <c r="U51" s="828"/>
      <c r="V51" s="580"/>
      <c r="W51" s="580"/>
      <c r="X51" s="580"/>
      <c r="Y51" s="580"/>
      <c r="Z51" s="580"/>
      <c r="AA51" s="580"/>
      <c r="AB51" s="580"/>
      <c r="AC51" s="580"/>
      <c r="AD51" s="580"/>
    </row>
    <row r="52" spans="1:30" x14ac:dyDescent="0.25">
      <c r="A52" s="64"/>
      <c r="B52" s="562"/>
      <c r="C52" s="64"/>
      <c r="D52" s="834"/>
      <c r="E52" s="835"/>
      <c r="F52" s="836">
        <f t="shared" ref="F52:F54" si="7">E52*30</f>
        <v>0</v>
      </c>
      <c r="G52" s="791">
        <f t="shared" ref="G52:G54" si="8">H52+I52+J52</f>
        <v>0</v>
      </c>
      <c r="H52" s="791"/>
      <c r="I52" s="791"/>
      <c r="J52" s="791"/>
      <c r="K52" s="857">
        <f t="shared" ref="K52:K54" si="9">F52-G52</f>
        <v>0</v>
      </c>
      <c r="L52" s="858">
        <f>G52/18</f>
        <v>0</v>
      </c>
      <c r="M52" s="859"/>
      <c r="N52" s="839" t="e">
        <f t="shared" ref="N52:N54" si="10">G52/F52*100</f>
        <v>#DIV/0!</v>
      </c>
    </row>
    <row r="53" spans="1:30" x14ac:dyDescent="0.25">
      <c r="D53" s="834"/>
      <c r="E53" s="835"/>
      <c r="F53" s="836">
        <f t="shared" si="7"/>
        <v>0</v>
      </c>
      <c r="G53" s="791">
        <f t="shared" si="8"/>
        <v>0</v>
      </c>
      <c r="H53" s="791"/>
      <c r="I53" s="791"/>
      <c r="J53" s="791"/>
      <c r="K53" s="857">
        <f t="shared" si="9"/>
        <v>0</v>
      </c>
      <c r="L53" s="835">
        <f t="shared" ref="L53:L54" si="11">G53/19</f>
        <v>0</v>
      </c>
      <c r="M53" s="859"/>
      <c r="N53" s="839" t="e">
        <f t="shared" si="10"/>
        <v>#DIV/0!</v>
      </c>
    </row>
    <row r="54" spans="1:30" ht="16.5" thickBot="1" x14ac:dyDescent="0.3">
      <c r="D54" s="869"/>
      <c r="E54" s="870"/>
      <c r="F54" s="847">
        <f t="shared" si="7"/>
        <v>0</v>
      </c>
      <c r="G54" s="848">
        <f t="shared" si="8"/>
        <v>0</v>
      </c>
      <c r="H54" s="848"/>
      <c r="I54" s="848"/>
      <c r="J54" s="848"/>
      <c r="K54" s="871">
        <f t="shared" si="9"/>
        <v>0</v>
      </c>
      <c r="L54" s="870">
        <f t="shared" si="11"/>
        <v>0</v>
      </c>
      <c r="M54" s="872"/>
      <c r="N54" s="873" t="e">
        <f t="shared" si="10"/>
        <v>#DIV/0!</v>
      </c>
    </row>
    <row r="55" spans="1:30" ht="16.5" thickBot="1" x14ac:dyDescent="0.3">
      <c r="D55" s="874" t="s">
        <v>24</v>
      </c>
      <c r="E55" s="121">
        <f t="shared" ref="E55:L55" si="12">SUM(E39:E54)</f>
        <v>25.5</v>
      </c>
      <c r="F55" s="33">
        <f t="shared" si="12"/>
        <v>765</v>
      </c>
      <c r="G55" s="33">
        <f t="shared" si="12"/>
        <v>162</v>
      </c>
      <c r="H55" s="33">
        <f t="shared" si="12"/>
        <v>54</v>
      </c>
      <c r="I55" s="33">
        <f t="shared" si="12"/>
        <v>0</v>
      </c>
      <c r="J55" s="33">
        <f t="shared" si="12"/>
        <v>108</v>
      </c>
      <c r="K55" s="33">
        <f t="shared" si="12"/>
        <v>459</v>
      </c>
      <c r="L55" s="33">
        <f t="shared" si="12"/>
        <v>18</v>
      </c>
      <c r="M55" s="55"/>
      <c r="N55" s="131"/>
    </row>
    <row r="56" spans="1:30" x14ac:dyDescent="0.25">
      <c r="D56" s="826" t="s">
        <v>89</v>
      </c>
      <c r="E56" s="12">
        <f>30-E55</f>
        <v>4.5</v>
      </c>
    </row>
    <row r="57" spans="1:30" ht="16.5" thickBot="1" x14ac:dyDescent="0.3">
      <c r="D57" s="829" t="s">
        <v>283</v>
      </c>
      <c r="E57" s="12"/>
    </row>
    <row r="58" spans="1:30" ht="16.5" thickBot="1" x14ac:dyDescent="0.3">
      <c r="D58" s="1362" t="s">
        <v>85</v>
      </c>
      <c r="E58" s="1364" t="s">
        <v>76</v>
      </c>
      <c r="F58" s="1368" t="s">
        <v>57</v>
      </c>
      <c r="G58" s="1368"/>
      <c r="H58" s="1368"/>
      <c r="I58" s="1368"/>
      <c r="J58" s="1368"/>
      <c r="K58" s="1369"/>
      <c r="L58" s="1364" t="s">
        <v>87</v>
      </c>
      <c r="M58" s="1364" t="s">
        <v>88</v>
      </c>
      <c r="N58" s="1364" t="s">
        <v>98</v>
      </c>
    </row>
    <row r="59" spans="1:30" x14ac:dyDescent="0.25">
      <c r="D59" s="1363"/>
      <c r="E59" s="1365"/>
      <c r="F59" s="1380" t="s">
        <v>28</v>
      </c>
      <c r="G59" s="1383" t="s">
        <v>58</v>
      </c>
      <c r="H59" s="1384"/>
      <c r="I59" s="1384"/>
      <c r="J59" s="1385"/>
      <c r="K59" s="1386" t="s">
        <v>118</v>
      </c>
      <c r="L59" s="1365"/>
      <c r="M59" s="1365"/>
      <c r="N59" s="1365"/>
    </row>
    <row r="60" spans="1:30" x14ac:dyDescent="0.25">
      <c r="D60" s="1363"/>
      <c r="E60" s="1366"/>
      <c r="F60" s="1381"/>
      <c r="G60" s="1370" t="s">
        <v>59</v>
      </c>
      <c r="H60" s="1373" t="s">
        <v>63</v>
      </c>
      <c r="I60" s="1374"/>
      <c r="J60" s="1375"/>
      <c r="K60" s="1387"/>
      <c r="L60" s="1366"/>
      <c r="M60" s="1366"/>
      <c r="N60" s="1366"/>
    </row>
    <row r="61" spans="1:30" x14ac:dyDescent="0.25">
      <c r="D61" s="1363"/>
      <c r="E61" s="1366"/>
      <c r="F61" s="1381"/>
      <c r="G61" s="1371"/>
      <c r="H61" s="1376" t="s">
        <v>115</v>
      </c>
      <c r="I61" s="1378" t="s">
        <v>116</v>
      </c>
      <c r="J61" s="1378" t="s">
        <v>117</v>
      </c>
      <c r="K61" s="1387"/>
      <c r="L61" s="1366"/>
      <c r="M61" s="1366"/>
      <c r="N61" s="1366"/>
    </row>
    <row r="62" spans="1:30" x14ac:dyDescent="0.25">
      <c r="D62" s="1363"/>
      <c r="E62" s="1366"/>
      <c r="F62" s="1381"/>
      <c r="G62" s="1371"/>
      <c r="H62" s="1376"/>
      <c r="I62" s="1378"/>
      <c r="J62" s="1378"/>
      <c r="K62" s="1387"/>
      <c r="L62" s="1366"/>
      <c r="M62" s="1366"/>
      <c r="N62" s="1366"/>
    </row>
    <row r="63" spans="1:30" x14ac:dyDescent="0.25">
      <c r="D63" s="1363"/>
      <c r="E63" s="1366"/>
      <c r="F63" s="1381"/>
      <c r="G63" s="1371"/>
      <c r="H63" s="1376"/>
      <c r="I63" s="1378"/>
      <c r="J63" s="1378"/>
      <c r="K63" s="1387"/>
      <c r="L63" s="1366"/>
      <c r="M63" s="1366"/>
      <c r="N63" s="1366"/>
    </row>
    <row r="64" spans="1:30" ht="16.5" thickBot="1" x14ac:dyDescent="0.3">
      <c r="D64" s="1363"/>
      <c r="E64" s="1391"/>
      <c r="F64" s="1381"/>
      <c r="G64" s="1371"/>
      <c r="H64" s="1390"/>
      <c r="I64" s="1370"/>
      <c r="J64" s="1370"/>
      <c r="K64" s="1387"/>
      <c r="L64" s="1391"/>
      <c r="M64" s="1391"/>
      <c r="N64" s="1391"/>
    </row>
    <row r="65" spans="4:15" ht="16.5" thickBot="1" x14ac:dyDescent="0.3">
      <c r="D65" s="853" t="s">
        <v>163</v>
      </c>
      <c r="E65" s="831">
        <v>4</v>
      </c>
      <c r="F65" s="786">
        <v>120</v>
      </c>
      <c r="G65" s="787">
        <f>SUM(H65:J65)</f>
        <v>27</v>
      </c>
      <c r="H65" s="787">
        <v>9</v>
      </c>
      <c r="I65" s="787"/>
      <c r="J65" s="787">
        <v>18</v>
      </c>
      <c r="K65" s="854">
        <v>66</v>
      </c>
      <c r="L65" s="855">
        <v>3</v>
      </c>
      <c r="M65" s="856" t="s">
        <v>97</v>
      </c>
      <c r="N65" s="833">
        <v>45</v>
      </c>
      <c r="O65" s="827" t="s">
        <v>291</v>
      </c>
    </row>
    <row r="66" spans="4:15" ht="16.5" thickBot="1" x14ac:dyDescent="0.3">
      <c r="D66" s="841"/>
      <c r="E66" s="891"/>
      <c r="F66" s="892"/>
      <c r="G66" s="787"/>
      <c r="H66" s="893"/>
      <c r="I66" s="893"/>
      <c r="J66" s="893"/>
      <c r="K66" s="897"/>
      <c r="L66" s="898"/>
      <c r="M66" s="899"/>
      <c r="N66" s="896"/>
    </row>
    <row r="67" spans="4:15" ht="16.5" thickBot="1" x14ac:dyDescent="0.3">
      <c r="D67" s="834" t="s">
        <v>186</v>
      </c>
      <c r="E67" s="835">
        <v>3</v>
      </c>
      <c r="F67" s="836">
        <v>90</v>
      </c>
      <c r="G67" s="787">
        <f t="shared" ref="G67:G79" si="13">SUM(H67:J67)</f>
        <v>18</v>
      </c>
      <c r="H67" s="791">
        <v>9</v>
      </c>
      <c r="I67" s="791"/>
      <c r="J67" s="791">
        <v>9</v>
      </c>
      <c r="K67" s="857">
        <v>54</v>
      </c>
      <c r="L67" s="858">
        <v>2</v>
      </c>
      <c r="M67" s="859" t="s">
        <v>99</v>
      </c>
      <c r="N67" s="839">
        <v>40</v>
      </c>
      <c r="O67" s="827" t="s">
        <v>292</v>
      </c>
    </row>
    <row r="68" spans="4:15" ht="16.5" thickBot="1" x14ac:dyDescent="0.3">
      <c r="D68" s="834"/>
      <c r="E68" s="835"/>
      <c r="F68" s="836"/>
      <c r="G68" s="787"/>
      <c r="H68" s="791"/>
      <c r="I68" s="791"/>
      <c r="J68" s="791"/>
      <c r="K68" s="857"/>
      <c r="L68" s="858"/>
      <c r="M68" s="859"/>
      <c r="N68" s="839"/>
    </row>
    <row r="69" spans="4:15" ht="16.5" thickBot="1" x14ac:dyDescent="0.3">
      <c r="D69" s="834" t="s">
        <v>119</v>
      </c>
      <c r="E69" s="835">
        <v>4.5</v>
      </c>
      <c r="F69" s="836">
        <v>135</v>
      </c>
      <c r="G69" s="787">
        <f t="shared" si="13"/>
        <v>0</v>
      </c>
      <c r="H69" s="791"/>
      <c r="I69" s="791"/>
      <c r="J69" s="791"/>
      <c r="K69" s="857">
        <v>135</v>
      </c>
      <c r="L69" s="858">
        <v>0</v>
      </c>
      <c r="M69" s="859" t="s">
        <v>96</v>
      </c>
      <c r="N69" s="839">
        <v>0</v>
      </c>
      <c r="O69" s="827" t="s">
        <v>290</v>
      </c>
    </row>
    <row r="70" spans="4:15" ht="16.5" thickBot="1" x14ac:dyDescent="0.3">
      <c r="D70" s="834"/>
      <c r="E70" s="835"/>
      <c r="F70" s="836"/>
      <c r="G70" s="787"/>
      <c r="H70" s="791"/>
      <c r="I70" s="791"/>
      <c r="J70" s="791"/>
      <c r="K70" s="857"/>
      <c r="L70" s="858"/>
      <c r="M70" s="859"/>
      <c r="N70" s="839"/>
    </row>
    <row r="71" spans="4:15" ht="16.5" thickBot="1" x14ac:dyDescent="0.3">
      <c r="D71" s="842" t="s">
        <v>164</v>
      </c>
      <c r="E71" s="860">
        <v>2</v>
      </c>
      <c r="F71" s="861">
        <v>60</v>
      </c>
      <c r="G71" s="787">
        <f t="shared" si="13"/>
        <v>9</v>
      </c>
      <c r="H71" s="862"/>
      <c r="I71" s="862"/>
      <c r="J71" s="862">
        <v>9</v>
      </c>
      <c r="K71" s="863">
        <v>60</v>
      </c>
      <c r="L71" s="864">
        <v>1</v>
      </c>
      <c r="M71" s="865" t="s">
        <v>96</v>
      </c>
      <c r="N71" s="866">
        <v>0</v>
      </c>
      <c r="O71" s="827" t="s">
        <v>290</v>
      </c>
    </row>
    <row r="72" spans="4:15" ht="16.5" thickBot="1" x14ac:dyDescent="0.3">
      <c r="D72" s="842"/>
      <c r="E72" s="860"/>
      <c r="F72" s="861"/>
      <c r="G72" s="787"/>
      <c r="H72" s="862"/>
      <c r="I72" s="862"/>
      <c r="J72" s="862"/>
      <c r="K72" s="863"/>
      <c r="L72" s="864"/>
      <c r="M72" s="865"/>
      <c r="N72" s="866"/>
    </row>
    <row r="73" spans="4:15" ht="16.5" thickBot="1" x14ac:dyDescent="0.3">
      <c r="D73" s="834" t="s">
        <v>169</v>
      </c>
      <c r="E73" s="835">
        <v>4</v>
      </c>
      <c r="F73" s="836">
        <v>120</v>
      </c>
      <c r="G73" s="787">
        <f t="shared" si="13"/>
        <v>27</v>
      </c>
      <c r="H73" s="791">
        <v>9</v>
      </c>
      <c r="I73" s="791"/>
      <c r="J73" s="791">
        <v>18</v>
      </c>
      <c r="K73" s="857">
        <v>66</v>
      </c>
      <c r="L73" s="858">
        <v>3</v>
      </c>
      <c r="M73" s="859" t="s">
        <v>97</v>
      </c>
      <c r="N73" s="839">
        <v>45</v>
      </c>
      <c r="O73" s="827" t="s">
        <v>291</v>
      </c>
    </row>
    <row r="74" spans="4:15" ht="16.5" thickBot="1" x14ac:dyDescent="0.3">
      <c r="D74" s="834"/>
      <c r="E74" s="835"/>
      <c r="F74" s="836"/>
      <c r="G74" s="787"/>
      <c r="H74" s="791"/>
      <c r="I74" s="791"/>
      <c r="J74" s="791"/>
      <c r="K74" s="857"/>
      <c r="L74" s="858"/>
      <c r="M74" s="859"/>
      <c r="N74" s="839"/>
    </row>
    <row r="75" spans="4:15" ht="32.25" thickBot="1" x14ac:dyDescent="0.3">
      <c r="D75" s="834" t="s">
        <v>271</v>
      </c>
      <c r="E75" s="835">
        <v>4</v>
      </c>
      <c r="F75" s="836">
        <v>120</v>
      </c>
      <c r="G75" s="787">
        <f t="shared" si="13"/>
        <v>27</v>
      </c>
      <c r="H75" s="791">
        <v>9</v>
      </c>
      <c r="I75" s="791"/>
      <c r="J75" s="791">
        <v>18</v>
      </c>
      <c r="K75" s="857">
        <v>66</v>
      </c>
      <c r="L75" s="858">
        <v>3</v>
      </c>
      <c r="M75" s="859" t="s">
        <v>96</v>
      </c>
      <c r="N75" s="839">
        <v>45</v>
      </c>
      <c r="O75" s="827" t="s">
        <v>290</v>
      </c>
    </row>
    <row r="76" spans="4:15" ht="16.5" thickBot="1" x14ac:dyDescent="0.3">
      <c r="D76" s="834"/>
      <c r="E76" s="835"/>
      <c r="F76" s="836"/>
      <c r="G76" s="787"/>
      <c r="H76" s="791"/>
      <c r="I76" s="791"/>
      <c r="J76" s="791"/>
      <c r="K76" s="857"/>
      <c r="L76" s="858"/>
      <c r="M76" s="859"/>
      <c r="N76" s="839"/>
    </row>
    <row r="77" spans="4:15" ht="32.25" thickBot="1" x14ac:dyDescent="0.3">
      <c r="D77" s="834" t="s">
        <v>268</v>
      </c>
      <c r="E77" s="835">
        <v>4</v>
      </c>
      <c r="F77" s="836">
        <v>120</v>
      </c>
      <c r="G77" s="787">
        <f t="shared" si="13"/>
        <v>27</v>
      </c>
      <c r="H77" s="791">
        <v>9</v>
      </c>
      <c r="I77" s="791"/>
      <c r="J77" s="791">
        <v>18</v>
      </c>
      <c r="K77" s="857">
        <v>66</v>
      </c>
      <c r="L77" s="858">
        <v>3</v>
      </c>
      <c r="M77" s="859" t="s">
        <v>97</v>
      </c>
      <c r="N77" s="839">
        <v>45</v>
      </c>
      <c r="O77" s="827" t="s">
        <v>291</v>
      </c>
    </row>
    <row r="78" spans="4:15" ht="16.5" thickBot="1" x14ac:dyDescent="0.3">
      <c r="D78" s="834"/>
      <c r="E78" s="835"/>
      <c r="F78" s="836"/>
      <c r="G78" s="787"/>
      <c r="H78" s="791"/>
      <c r="I78" s="791"/>
      <c r="J78" s="791"/>
      <c r="K78" s="857"/>
      <c r="L78" s="858"/>
      <c r="M78" s="859"/>
      <c r="N78" s="839"/>
    </row>
    <row r="79" spans="4:15" x14ac:dyDescent="0.25">
      <c r="D79" s="834" t="s">
        <v>272</v>
      </c>
      <c r="E79" s="835">
        <v>4.5</v>
      </c>
      <c r="F79" s="836">
        <v>135</v>
      </c>
      <c r="G79" s="787">
        <f t="shared" si="13"/>
        <v>27</v>
      </c>
      <c r="H79" s="791">
        <v>9</v>
      </c>
      <c r="I79" s="791"/>
      <c r="J79" s="791">
        <v>18</v>
      </c>
      <c r="K79" s="857">
        <v>81</v>
      </c>
      <c r="L79" s="858">
        <v>3</v>
      </c>
      <c r="M79" s="859" t="s">
        <v>96</v>
      </c>
      <c r="N79" s="839">
        <v>40</v>
      </c>
      <c r="O79" s="827" t="s">
        <v>290</v>
      </c>
    </row>
    <row r="80" spans="4:15" x14ac:dyDescent="0.25">
      <c r="D80" s="834"/>
      <c r="E80" s="835"/>
      <c r="F80" s="836">
        <f t="shared" ref="F80:F82" si="14">E80*30</f>
        <v>0</v>
      </c>
      <c r="G80" s="791">
        <f t="shared" ref="G80:G82" si="15">H80+I80+J80</f>
        <v>0</v>
      </c>
      <c r="H80" s="791"/>
      <c r="I80" s="791"/>
      <c r="J80" s="791"/>
      <c r="K80" s="857">
        <f t="shared" ref="K80:K82" si="16">F80-G80</f>
        <v>0</v>
      </c>
      <c r="L80" s="858">
        <f>G80/18</f>
        <v>0</v>
      </c>
      <c r="M80" s="859"/>
      <c r="N80" s="839" t="e">
        <f t="shared" ref="N80:N82" si="17">G80/F80*100</f>
        <v>#DIV/0!</v>
      </c>
    </row>
    <row r="81" spans="4:14" x14ac:dyDescent="0.25">
      <c r="D81" s="834"/>
      <c r="E81" s="835"/>
      <c r="F81" s="836">
        <f t="shared" si="14"/>
        <v>0</v>
      </c>
      <c r="G81" s="791">
        <f t="shared" si="15"/>
        <v>0</v>
      </c>
      <c r="H81" s="791"/>
      <c r="I81" s="791"/>
      <c r="J81" s="791"/>
      <c r="K81" s="857">
        <f t="shared" si="16"/>
        <v>0</v>
      </c>
      <c r="L81" s="835">
        <f t="shared" ref="L81:L82" si="18">G81/19</f>
        <v>0</v>
      </c>
      <c r="M81" s="859"/>
      <c r="N81" s="839" t="e">
        <f t="shared" si="17"/>
        <v>#DIV/0!</v>
      </c>
    </row>
    <row r="82" spans="4:14" ht="16.5" thickBot="1" x14ac:dyDescent="0.3">
      <c r="D82" s="869"/>
      <c r="E82" s="870"/>
      <c r="F82" s="847">
        <f t="shared" si="14"/>
        <v>0</v>
      </c>
      <c r="G82" s="848">
        <f t="shared" si="15"/>
        <v>0</v>
      </c>
      <c r="H82" s="848"/>
      <c r="I82" s="848"/>
      <c r="J82" s="848"/>
      <c r="K82" s="871">
        <f t="shared" si="16"/>
        <v>0</v>
      </c>
      <c r="L82" s="870">
        <f t="shared" si="18"/>
        <v>0</v>
      </c>
      <c r="M82" s="872"/>
      <c r="N82" s="873" t="e">
        <f t="shared" si="17"/>
        <v>#DIV/0!</v>
      </c>
    </row>
    <row r="83" spans="4:14" ht="16.5" thickBot="1" x14ac:dyDescent="0.3">
      <c r="D83" s="874" t="s">
        <v>24</v>
      </c>
      <c r="E83" s="121">
        <f t="shared" ref="E83:L83" si="19">SUM(E65:E82)</f>
        <v>30</v>
      </c>
      <c r="F83" s="33">
        <f t="shared" si="19"/>
        <v>900</v>
      </c>
      <c r="G83" s="33">
        <f t="shared" si="19"/>
        <v>162</v>
      </c>
      <c r="H83" s="33">
        <f t="shared" si="19"/>
        <v>54</v>
      </c>
      <c r="I83" s="33">
        <f t="shared" si="19"/>
        <v>0</v>
      </c>
      <c r="J83" s="33">
        <f t="shared" si="19"/>
        <v>108</v>
      </c>
      <c r="K83" s="33">
        <f t="shared" si="19"/>
        <v>594</v>
      </c>
      <c r="L83" s="33">
        <f t="shared" si="19"/>
        <v>18</v>
      </c>
      <c r="M83" s="55"/>
      <c r="N83" s="131"/>
    </row>
    <row r="84" spans="4:14" x14ac:dyDescent="0.25">
      <c r="D84" s="826"/>
      <c r="E84" s="889"/>
      <c r="F84" s="12"/>
      <c r="G84" s="12"/>
      <c r="H84" s="12"/>
      <c r="I84" s="12"/>
      <c r="J84" s="12"/>
      <c r="K84" s="12"/>
      <c r="L84" s="12"/>
      <c r="M84" s="12"/>
      <c r="N84" s="12"/>
    </row>
    <row r="85" spans="4:14" x14ac:dyDescent="0.25">
      <c r="D85" s="826"/>
      <c r="E85" s="889"/>
      <c r="F85" s="12"/>
      <c r="G85" s="12"/>
      <c r="H85" s="12"/>
      <c r="I85" s="12"/>
      <c r="J85" s="12"/>
      <c r="K85" s="12"/>
      <c r="L85" s="12"/>
      <c r="M85" s="12"/>
      <c r="N85" s="12"/>
    </row>
    <row r="86" spans="4:14" x14ac:dyDescent="0.25">
      <c r="D86" s="826"/>
      <c r="E86" s="889"/>
      <c r="F86" s="12"/>
      <c r="G86" s="12"/>
      <c r="H86" s="12"/>
      <c r="I86" s="12"/>
      <c r="J86" s="12"/>
      <c r="K86" s="12"/>
      <c r="L86" s="12"/>
      <c r="M86" s="12"/>
      <c r="N86" s="12"/>
    </row>
    <row r="87" spans="4:14" x14ac:dyDescent="0.25">
      <c r="D87" s="826"/>
      <c r="E87" s="889"/>
      <c r="F87" s="12"/>
      <c r="G87" s="12"/>
      <c r="H87" s="12"/>
      <c r="I87" s="12"/>
      <c r="J87" s="12"/>
      <c r="K87" s="12"/>
      <c r="L87" s="12"/>
      <c r="M87" s="12"/>
      <c r="N87" s="12"/>
    </row>
    <row r="88" spans="4:14" x14ac:dyDescent="0.25">
      <c r="D88" s="826"/>
      <c r="E88" s="889"/>
      <c r="F88" s="12"/>
      <c r="G88" s="12"/>
      <c r="H88" s="12"/>
      <c r="I88" s="12"/>
      <c r="J88" s="12"/>
      <c r="K88" s="12"/>
      <c r="L88" s="12"/>
      <c r="M88" s="12"/>
      <c r="N88" s="12"/>
    </row>
    <row r="89" spans="4:14" x14ac:dyDescent="0.25">
      <c r="D89" s="826"/>
      <c r="E89" s="889"/>
      <c r="F89" s="12"/>
      <c r="G89" s="12"/>
      <c r="H89" s="12"/>
      <c r="I89" s="12"/>
      <c r="J89" s="12"/>
      <c r="K89" s="12"/>
      <c r="L89" s="12"/>
      <c r="M89" s="12"/>
      <c r="N89" s="12"/>
    </row>
    <row r="90" spans="4:14" x14ac:dyDescent="0.25">
      <c r="D90" s="826"/>
      <c r="E90" s="12"/>
    </row>
    <row r="91" spans="4:14" ht="16.5" thickBot="1" x14ac:dyDescent="0.3">
      <c r="D91" s="829" t="s">
        <v>90</v>
      </c>
    </row>
    <row r="92" spans="4:14" ht="16.5" thickBot="1" x14ac:dyDescent="0.3">
      <c r="D92" s="1362" t="s">
        <v>85</v>
      </c>
      <c r="E92" s="1364" t="s">
        <v>76</v>
      </c>
      <c r="F92" s="1368" t="s">
        <v>57</v>
      </c>
      <c r="G92" s="1368"/>
      <c r="H92" s="1368"/>
      <c r="I92" s="1368"/>
      <c r="J92" s="1368"/>
      <c r="K92" s="1369"/>
      <c r="L92" s="1364" t="s">
        <v>87</v>
      </c>
      <c r="M92" s="1364" t="s">
        <v>88</v>
      </c>
      <c r="N92" s="1364" t="s">
        <v>98</v>
      </c>
    </row>
    <row r="93" spans="4:14" x14ac:dyDescent="0.25">
      <c r="D93" s="1363"/>
      <c r="E93" s="1365"/>
      <c r="F93" s="1380" t="s">
        <v>28</v>
      </c>
      <c r="G93" s="1383" t="s">
        <v>58</v>
      </c>
      <c r="H93" s="1384"/>
      <c r="I93" s="1384"/>
      <c r="J93" s="1385"/>
      <c r="K93" s="1386" t="s">
        <v>60</v>
      </c>
      <c r="L93" s="1365"/>
      <c r="M93" s="1365"/>
      <c r="N93" s="1365"/>
    </row>
    <row r="94" spans="4:14" x14ac:dyDescent="0.25">
      <c r="D94" s="1363"/>
      <c r="E94" s="1366"/>
      <c r="F94" s="1381"/>
      <c r="G94" s="1370" t="s">
        <v>59</v>
      </c>
      <c r="H94" s="1373" t="s">
        <v>63</v>
      </c>
      <c r="I94" s="1374"/>
      <c r="J94" s="1375"/>
      <c r="K94" s="1387"/>
      <c r="L94" s="1366"/>
      <c r="M94" s="1366"/>
      <c r="N94" s="1366"/>
    </row>
    <row r="95" spans="4:14" x14ac:dyDescent="0.25">
      <c r="D95" s="1363"/>
      <c r="E95" s="1366"/>
      <c r="F95" s="1381"/>
      <c r="G95" s="1371"/>
      <c r="H95" s="1376" t="s">
        <v>31</v>
      </c>
      <c r="I95" s="1378" t="s">
        <v>62</v>
      </c>
      <c r="J95" s="1378" t="s">
        <v>61</v>
      </c>
      <c r="K95" s="1387"/>
      <c r="L95" s="1366"/>
      <c r="M95" s="1366"/>
      <c r="N95" s="1366"/>
    </row>
    <row r="96" spans="4:14" x14ac:dyDescent="0.25">
      <c r="D96" s="1363"/>
      <c r="E96" s="1366"/>
      <c r="F96" s="1381"/>
      <c r="G96" s="1371"/>
      <c r="H96" s="1376"/>
      <c r="I96" s="1378"/>
      <c r="J96" s="1378"/>
      <c r="K96" s="1387"/>
      <c r="L96" s="1366"/>
      <c r="M96" s="1366"/>
      <c r="N96" s="1366"/>
    </row>
    <row r="97" spans="1:14" x14ac:dyDescent="0.25">
      <c r="D97" s="1363"/>
      <c r="E97" s="1366"/>
      <c r="F97" s="1381"/>
      <c r="G97" s="1371"/>
      <c r="H97" s="1376"/>
      <c r="I97" s="1378"/>
      <c r="J97" s="1378"/>
      <c r="K97" s="1387"/>
      <c r="L97" s="1366"/>
      <c r="M97" s="1366"/>
      <c r="N97" s="1366"/>
    </row>
    <row r="98" spans="1:14" ht="16.5" thickBot="1" x14ac:dyDescent="0.3">
      <c r="D98" s="1233"/>
      <c r="E98" s="1367"/>
      <c r="F98" s="1382"/>
      <c r="G98" s="1372"/>
      <c r="H98" s="1377"/>
      <c r="I98" s="1379"/>
      <c r="J98" s="1379"/>
      <c r="K98" s="1388"/>
      <c r="L98" s="1367"/>
      <c r="M98" s="1367"/>
      <c r="N98" s="1367"/>
    </row>
    <row r="99" spans="1:14" ht="16.5" thickBot="1" x14ac:dyDescent="0.3">
      <c r="D99" s="875">
        <v>1</v>
      </c>
      <c r="E99" s="25">
        <v>2</v>
      </c>
      <c r="F99" s="26">
        <v>3</v>
      </c>
      <c r="G99" s="27">
        <v>4</v>
      </c>
      <c r="H99" s="27">
        <v>5</v>
      </c>
      <c r="I99" s="27">
        <v>6</v>
      </c>
      <c r="J99" s="27">
        <v>7</v>
      </c>
      <c r="K99" s="28">
        <v>8</v>
      </c>
      <c r="L99" s="27">
        <v>9</v>
      </c>
      <c r="M99" s="28">
        <v>10</v>
      </c>
      <c r="N99" s="27">
        <v>11</v>
      </c>
    </row>
    <row r="100" spans="1:14" x14ac:dyDescent="0.25">
      <c r="A100" s="64" t="s">
        <v>17</v>
      </c>
      <c r="B100" s="562"/>
      <c r="C100" s="64" t="s">
        <v>92</v>
      </c>
      <c r="D100" s="853" t="s">
        <v>26</v>
      </c>
      <c r="E100" s="831">
        <f>F100/30</f>
        <v>6</v>
      </c>
      <c r="F100" s="786">
        <f>G100+K100</f>
        <v>180</v>
      </c>
      <c r="G100" s="787">
        <f>H100+I100+J100</f>
        <v>0</v>
      </c>
      <c r="H100" s="787"/>
      <c r="I100" s="787"/>
      <c r="J100" s="787"/>
      <c r="K100" s="854">
        <v>180</v>
      </c>
      <c r="L100" s="876">
        <f>G100/15</f>
        <v>0</v>
      </c>
      <c r="M100" s="789" t="s">
        <v>96</v>
      </c>
      <c r="N100" s="833">
        <f>G100/F100*100</f>
        <v>0</v>
      </c>
    </row>
    <row r="101" spans="1:14" x14ac:dyDescent="0.25">
      <c r="A101" s="64" t="s">
        <v>17</v>
      </c>
      <c r="B101" s="562"/>
      <c r="C101" s="64" t="s">
        <v>92</v>
      </c>
      <c r="D101" s="834" t="s">
        <v>44</v>
      </c>
      <c r="E101" s="835">
        <v>21</v>
      </c>
      <c r="F101" s="836">
        <f t="shared" ref="F101:F110" si="20">G101+K101</f>
        <v>660</v>
      </c>
      <c r="G101" s="791">
        <f t="shared" ref="G101:G110" si="21">H101+I101+J101</f>
        <v>0</v>
      </c>
      <c r="H101" s="791"/>
      <c r="I101" s="791"/>
      <c r="J101" s="791"/>
      <c r="K101" s="857">
        <v>660</v>
      </c>
      <c r="L101" s="877">
        <f t="shared" ref="L101:L110" si="22">G101/15</f>
        <v>0</v>
      </c>
      <c r="M101" s="878"/>
      <c r="N101" s="879"/>
    </row>
    <row r="102" spans="1:14" x14ac:dyDescent="0.25">
      <c r="A102" s="64" t="s">
        <v>17</v>
      </c>
      <c r="B102" s="562"/>
      <c r="C102" s="64" t="s">
        <v>92</v>
      </c>
      <c r="D102" s="834" t="s">
        <v>95</v>
      </c>
      <c r="E102" s="835">
        <v>3</v>
      </c>
      <c r="F102" s="836">
        <f t="shared" si="20"/>
        <v>60</v>
      </c>
      <c r="G102" s="791">
        <f t="shared" si="21"/>
        <v>0</v>
      </c>
      <c r="H102" s="791"/>
      <c r="I102" s="791"/>
      <c r="J102" s="791"/>
      <c r="K102" s="857">
        <v>60</v>
      </c>
      <c r="L102" s="877">
        <f t="shared" si="22"/>
        <v>0</v>
      </c>
      <c r="M102" s="878"/>
      <c r="N102" s="879"/>
    </row>
    <row r="103" spans="1:14" x14ac:dyDescent="0.25">
      <c r="D103" s="834"/>
      <c r="E103" s="835">
        <f t="shared" ref="E103:E110" si="23">F103/30</f>
        <v>0</v>
      </c>
      <c r="F103" s="836">
        <f t="shared" si="20"/>
        <v>0</v>
      </c>
      <c r="G103" s="791">
        <f t="shared" si="21"/>
        <v>0</v>
      </c>
      <c r="H103" s="791"/>
      <c r="I103" s="791"/>
      <c r="J103" s="791"/>
      <c r="K103" s="857"/>
      <c r="L103" s="877">
        <f t="shared" si="22"/>
        <v>0</v>
      </c>
      <c r="M103" s="878"/>
      <c r="N103" s="879"/>
    </row>
    <row r="104" spans="1:14" x14ac:dyDescent="0.25">
      <c r="D104" s="834"/>
      <c r="E104" s="835">
        <f t="shared" si="23"/>
        <v>0</v>
      </c>
      <c r="F104" s="836">
        <f t="shared" si="20"/>
        <v>0</v>
      </c>
      <c r="G104" s="791">
        <f t="shared" si="21"/>
        <v>0</v>
      </c>
      <c r="H104" s="791"/>
      <c r="I104" s="791"/>
      <c r="J104" s="791"/>
      <c r="K104" s="857"/>
      <c r="L104" s="877">
        <f t="shared" si="22"/>
        <v>0</v>
      </c>
      <c r="M104" s="878"/>
      <c r="N104" s="879"/>
    </row>
    <row r="105" spans="1:14" x14ac:dyDescent="0.25">
      <c r="D105" s="834"/>
      <c r="E105" s="835">
        <f t="shared" si="23"/>
        <v>0</v>
      </c>
      <c r="F105" s="836">
        <f t="shared" si="20"/>
        <v>0</v>
      </c>
      <c r="G105" s="791">
        <f t="shared" si="21"/>
        <v>0</v>
      </c>
      <c r="H105" s="791"/>
      <c r="I105" s="791"/>
      <c r="J105" s="791"/>
      <c r="K105" s="857"/>
      <c r="L105" s="877">
        <f t="shared" si="22"/>
        <v>0</v>
      </c>
      <c r="M105" s="878"/>
      <c r="N105" s="879"/>
    </row>
    <row r="106" spans="1:14" x14ac:dyDescent="0.25">
      <c r="D106" s="834"/>
      <c r="E106" s="835">
        <f t="shared" si="23"/>
        <v>0</v>
      </c>
      <c r="F106" s="836">
        <f t="shared" si="20"/>
        <v>0</v>
      </c>
      <c r="G106" s="791">
        <f t="shared" si="21"/>
        <v>0</v>
      </c>
      <c r="H106" s="791"/>
      <c r="I106" s="791"/>
      <c r="J106" s="791"/>
      <c r="K106" s="857"/>
      <c r="L106" s="877">
        <f t="shared" si="22"/>
        <v>0</v>
      </c>
      <c r="M106" s="878"/>
      <c r="N106" s="879"/>
    </row>
    <row r="107" spans="1:14" x14ac:dyDescent="0.25">
      <c r="D107" s="834"/>
      <c r="E107" s="835">
        <f t="shared" si="23"/>
        <v>0</v>
      </c>
      <c r="F107" s="836">
        <f t="shared" si="20"/>
        <v>0</v>
      </c>
      <c r="G107" s="791">
        <f t="shared" si="21"/>
        <v>0</v>
      </c>
      <c r="H107" s="791"/>
      <c r="I107" s="791"/>
      <c r="J107" s="791"/>
      <c r="K107" s="857"/>
      <c r="L107" s="877">
        <f t="shared" si="22"/>
        <v>0</v>
      </c>
      <c r="M107" s="878"/>
      <c r="N107" s="879"/>
    </row>
    <row r="108" spans="1:14" x14ac:dyDescent="0.25">
      <c r="D108" s="834"/>
      <c r="E108" s="835">
        <f t="shared" si="23"/>
        <v>0</v>
      </c>
      <c r="F108" s="836">
        <f t="shared" si="20"/>
        <v>0</v>
      </c>
      <c r="G108" s="791">
        <f t="shared" si="21"/>
        <v>0</v>
      </c>
      <c r="H108" s="791"/>
      <c r="I108" s="791"/>
      <c r="J108" s="791"/>
      <c r="K108" s="857"/>
      <c r="L108" s="877">
        <f t="shared" si="22"/>
        <v>0</v>
      </c>
      <c r="M108" s="878"/>
      <c r="N108" s="879"/>
    </row>
    <row r="109" spans="1:14" x14ac:dyDescent="0.25">
      <c r="D109" s="834"/>
      <c r="E109" s="835">
        <f t="shared" si="23"/>
        <v>0</v>
      </c>
      <c r="F109" s="836">
        <f t="shared" si="20"/>
        <v>0</v>
      </c>
      <c r="G109" s="791">
        <f t="shared" si="21"/>
        <v>0</v>
      </c>
      <c r="H109" s="791"/>
      <c r="I109" s="791"/>
      <c r="J109" s="791"/>
      <c r="K109" s="857"/>
      <c r="L109" s="877">
        <f t="shared" si="22"/>
        <v>0</v>
      </c>
      <c r="M109" s="878"/>
      <c r="N109" s="879"/>
    </row>
    <row r="110" spans="1:14" ht="16.5" thickBot="1" x14ac:dyDescent="0.3">
      <c r="D110" s="869"/>
      <c r="E110" s="870">
        <f t="shared" si="23"/>
        <v>0</v>
      </c>
      <c r="F110" s="847">
        <f t="shared" si="20"/>
        <v>0</v>
      </c>
      <c r="G110" s="848">
        <f t="shared" si="21"/>
        <v>0</v>
      </c>
      <c r="H110" s="848"/>
      <c r="I110" s="848"/>
      <c r="J110" s="848"/>
      <c r="K110" s="871"/>
      <c r="L110" s="880">
        <f t="shared" si="22"/>
        <v>0</v>
      </c>
      <c r="M110" s="881"/>
      <c r="N110" s="882"/>
    </row>
    <row r="111" spans="1:14" ht="16.5" thickBot="1" x14ac:dyDescent="0.3">
      <c r="D111" s="852" t="s">
        <v>24</v>
      </c>
      <c r="E111" s="33">
        <f>SUM(E100:E110)</f>
        <v>30</v>
      </c>
      <c r="F111" s="33">
        <f>SUM(F100:F110)</f>
        <v>900</v>
      </c>
      <c r="G111" s="33">
        <f>SUM(G100:G110)</f>
        <v>0</v>
      </c>
      <c r="H111" s="33">
        <f t="shared" ref="H111:L111" si="24">SUM(H100:H110)</f>
        <v>0</v>
      </c>
      <c r="I111" s="33">
        <f t="shared" si="24"/>
        <v>0</v>
      </c>
      <c r="J111" s="33">
        <f t="shared" si="24"/>
        <v>0</v>
      </c>
      <c r="K111" s="33">
        <f t="shared" si="24"/>
        <v>900</v>
      </c>
      <c r="L111" s="33">
        <f t="shared" si="24"/>
        <v>0</v>
      </c>
      <c r="M111" s="24"/>
      <c r="N111" s="24"/>
    </row>
    <row r="112" spans="1:14" x14ac:dyDescent="0.25">
      <c r="D112" s="826" t="s">
        <v>89</v>
      </c>
      <c r="E112" s="12">
        <f>30-E111</f>
        <v>0</v>
      </c>
    </row>
    <row r="114" spans="1:13" x14ac:dyDescent="0.25">
      <c r="D114" s="829" t="s">
        <v>24</v>
      </c>
      <c r="E114" s="883">
        <f>E111+E55+E28</f>
        <v>85.5</v>
      </c>
      <c r="F114" s="883">
        <f>F111+F55+F28</f>
        <v>2565</v>
      </c>
      <c r="G114" s="884"/>
      <c r="H114" s="884"/>
      <c r="I114" s="885"/>
      <c r="J114" s="885"/>
      <c r="K114" s="885"/>
      <c r="L114" s="885"/>
      <c r="M114" s="885">
        <f>M111+M55+M28</f>
        <v>0</v>
      </c>
    </row>
    <row r="115" spans="1:13" x14ac:dyDescent="0.25">
      <c r="A115" s="64"/>
      <c r="B115" s="562"/>
      <c r="C115" s="64" t="s">
        <v>92</v>
      </c>
      <c r="D115" s="829" t="s">
        <v>91</v>
      </c>
      <c r="E115" s="886">
        <f>SUMIF($C$10:$C$111,C115,$E$10:$E$111)</f>
        <v>62</v>
      </c>
      <c r="F115" s="887">
        <f>E115*30</f>
        <v>1860</v>
      </c>
      <c r="G115" s="886">
        <f>F115/$F$114*100</f>
        <v>72.514619883040936</v>
      </c>
      <c r="H115" s="887"/>
    </row>
    <row r="116" spans="1:13" x14ac:dyDescent="0.25">
      <c r="A116" s="64"/>
      <c r="B116" s="562"/>
      <c r="C116" s="64" t="s">
        <v>93</v>
      </c>
      <c r="D116" s="829" t="s">
        <v>94</v>
      </c>
      <c r="E116" s="886">
        <f>SUMIF($C$10:$C$111,C116,$E$10:$E$111)</f>
        <v>23.5</v>
      </c>
      <c r="F116" s="887">
        <f t="shared" ref="F116:F123" si="25">E116*30</f>
        <v>705</v>
      </c>
      <c r="G116" s="886">
        <f t="shared" ref="G116:G122" si="26">F116/$F$114*100</f>
        <v>27.485380116959064</v>
      </c>
      <c r="H116" s="887"/>
    </row>
    <row r="117" spans="1:13" x14ac:dyDescent="0.25">
      <c r="A117" s="64"/>
      <c r="B117" s="562"/>
      <c r="C117" s="64"/>
      <c r="E117" s="887"/>
      <c r="F117" s="887"/>
      <c r="G117" s="887"/>
      <c r="H117" s="887"/>
    </row>
    <row r="118" spans="1:13" x14ac:dyDescent="0.25">
      <c r="A118" s="64"/>
      <c r="B118" s="562"/>
      <c r="C118" s="64"/>
      <c r="D118" s="829" t="s">
        <v>100</v>
      </c>
      <c r="E118" s="888">
        <f>E119+E120</f>
        <v>15</v>
      </c>
      <c r="F118" s="887"/>
      <c r="G118" s="887"/>
      <c r="H118" s="887"/>
    </row>
    <row r="119" spans="1:13" x14ac:dyDescent="0.25">
      <c r="A119" s="64" t="s">
        <v>99</v>
      </c>
      <c r="B119" s="562"/>
      <c r="C119" s="64" t="s">
        <v>92</v>
      </c>
      <c r="D119" s="829" t="s">
        <v>91</v>
      </c>
      <c r="E119" s="887">
        <f>SUMIFS($E$3:$E$111,$A$3:$A$111,A119,$C$3:$C$111,C119)</f>
        <v>9</v>
      </c>
      <c r="F119" s="887">
        <f t="shared" si="25"/>
        <v>270</v>
      </c>
      <c r="G119" s="886">
        <f t="shared" si="26"/>
        <v>10.526315789473683</v>
      </c>
      <c r="H119" s="887"/>
    </row>
    <row r="120" spans="1:13" x14ac:dyDescent="0.25">
      <c r="A120" s="64" t="s">
        <v>99</v>
      </c>
      <c r="B120" s="562"/>
      <c r="C120" s="64" t="s">
        <v>93</v>
      </c>
      <c r="D120" s="829" t="s">
        <v>94</v>
      </c>
      <c r="E120" s="887">
        <f>SUMIFS($E$3:$E$111,$A$3:$A$111,A120,$C$3:$C$111,C120)</f>
        <v>6</v>
      </c>
      <c r="F120" s="887">
        <f t="shared" si="25"/>
        <v>180</v>
      </c>
      <c r="G120" s="886">
        <f>F120/$F$114*100</f>
        <v>7.0175438596491224</v>
      </c>
      <c r="H120" s="887">
        <f>E120/E118*100</f>
        <v>40</v>
      </c>
    </row>
    <row r="121" spans="1:13" x14ac:dyDescent="0.25">
      <c r="A121" s="64"/>
      <c r="B121" s="562"/>
      <c r="C121" s="64"/>
      <c r="D121" s="829" t="s">
        <v>101</v>
      </c>
      <c r="E121" s="888">
        <f>E122+E123</f>
        <v>70.5</v>
      </c>
      <c r="F121" s="887"/>
      <c r="G121" s="887"/>
      <c r="H121" s="887"/>
    </row>
    <row r="122" spans="1:13" x14ac:dyDescent="0.25">
      <c r="A122" s="64" t="s">
        <v>17</v>
      </c>
      <c r="B122" s="562"/>
      <c r="C122" s="64" t="s">
        <v>92</v>
      </c>
      <c r="D122" s="829" t="s">
        <v>91</v>
      </c>
      <c r="E122" s="887">
        <f>SUMIFS($E$3:$E$111,$A$3:$A$111,A122,$C$3:$C$111,C122)</f>
        <v>53</v>
      </c>
      <c r="F122" s="887">
        <f t="shared" si="25"/>
        <v>1590</v>
      </c>
      <c r="G122" s="886">
        <f t="shared" si="26"/>
        <v>61.988304093567251</v>
      </c>
      <c r="H122" s="887"/>
    </row>
    <row r="123" spans="1:13" x14ac:dyDescent="0.25">
      <c r="A123" s="64" t="s">
        <v>17</v>
      </c>
      <c r="B123" s="562"/>
      <c r="C123" s="64" t="s">
        <v>93</v>
      </c>
      <c r="D123" s="829" t="s">
        <v>94</v>
      </c>
      <c r="E123" s="887">
        <f>SUMIFS($E$3:$E$111,$A$3:$A$111,A123,$C$3:$C$111,C123)</f>
        <v>17.5</v>
      </c>
      <c r="F123" s="887">
        <f t="shared" si="25"/>
        <v>525</v>
      </c>
      <c r="G123" s="886">
        <f>F123/$F$114*100</f>
        <v>20.467836257309941</v>
      </c>
      <c r="H123" s="887">
        <f>E123/E121*100</f>
        <v>24.822695035460992</v>
      </c>
    </row>
  </sheetData>
  <mergeCells count="57">
    <mergeCell ref="D32:D38"/>
    <mergeCell ref="E32:E38"/>
    <mergeCell ref="F32:K32"/>
    <mergeCell ref="J35:J38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L32:L38"/>
    <mergeCell ref="M32:M38"/>
    <mergeCell ref="N32:N38"/>
    <mergeCell ref="F33:F38"/>
    <mergeCell ref="G33:J33"/>
    <mergeCell ref="K33:K38"/>
    <mergeCell ref="G34:G38"/>
    <mergeCell ref="H34:J34"/>
    <mergeCell ref="H35:H38"/>
    <mergeCell ref="I35:I38"/>
    <mergeCell ref="L92:L98"/>
    <mergeCell ref="M92:M98"/>
    <mergeCell ref="N92:N98"/>
    <mergeCell ref="F93:F98"/>
    <mergeCell ref="G93:J93"/>
    <mergeCell ref="K93:K98"/>
    <mergeCell ref="G94:G98"/>
    <mergeCell ref="H94:J94"/>
    <mergeCell ref="H95:H98"/>
    <mergeCell ref="I95:I98"/>
    <mergeCell ref="J95:J98"/>
    <mergeCell ref="D58:D64"/>
    <mergeCell ref="E58:E64"/>
    <mergeCell ref="F58:K58"/>
    <mergeCell ref="J61:J64"/>
    <mergeCell ref="D92:D98"/>
    <mergeCell ref="E92:E98"/>
    <mergeCell ref="F92:K92"/>
    <mergeCell ref="L58:L64"/>
    <mergeCell ref="M58:M64"/>
    <mergeCell ref="N58:N64"/>
    <mergeCell ref="F59:F64"/>
    <mergeCell ref="G59:J59"/>
    <mergeCell ref="K59:K64"/>
    <mergeCell ref="G60:G64"/>
    <mergeCell ref="H60:J60"/>
    <mergeCell ref="H61:H64"/>
    <mergeCell ref="I61:I64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90" max="16383" man="1"/>
  </rowBreaks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view="pageBreakPreview" topLeftCell="C1" zoomScale="75" zoomScaleNormal="70" zoomScaleSheetLayoutView="75" workbookViewId="0">
      <selection activeCell="D10" sqref="D10"/>
    </sheetView>
  </sheetViews>
  <sheetFormatPr defaultRowHeight="15.75" x14ac:dyDescent="0.25"/>
  <cols>
    <col min="1" max="2" width="5.85546875" style="1" customWidth="1"/>
    <col min="3" max="3" width="77.7109375" style="19" customWidth="1"/>
    <col min="4" max="4" width="8.7109375" style="1" customWidth="1"/>
    <col min="5" max="6" width="7.85546875" style="1" customWidth="1"/>
    <col min="7" max="9" width="6.140625" style="1" customWidth="1"/>
    <col min="10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.1406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1" max="16384" width="9.140625" style="1"/>
  </cols>
  <sheetData>
    <row r="1" spans="1:26" x14ac:dyDescent="0.25">
      <c r="C1" s="1389" t="s">
        <v>165</v>
      </c>
      <c r="D1" s="1389"/>
      <c r="E1" s="1389"/>
      <c r="F1" s="1389"/>
      <c r="G1" s="1389"/>
      <c r="H1" s="1389"/>
      <c r="I1" s="1389"/>
      <c r="J1" s="1389"/>
      <c r="K1" s="1389"/>
      <c r="L1" s="1389"/>
      <c r="M1" s="1389"/>
      <c r="N1" s="1389"/>
    </row>
    <row r="2" spans="1:26" ht="16.5" thickBot="1" x14ac:dyDescent="0.3">
      <c r="C2" s="19" t="s">
        <v>86</v>
      </c>
    </row>
    <row r="3" spans="1:26" ht="16.5" thickBot="1" x14ac:dyDescent="0.3">
      <c r="C3" s="1362" t="s">
        <v>85</v>
      </c>
      <c r="D3" s="1364" t="s">
        <v>76</v>
      </c>
      <c r="E3" s="1368" t="s">
        <v>57</v>
      </c>
      <c r="F3" s="1368"/>
      <c r="G3" s="1368"/>
      <c r="H3" s="1368"/>
      <c r="I3" s="1368"/>
      <c r="J3" s="1369"/>
      <c r="K3" s="1364" t="s">
        <v>205</v>
      </c>
      <c r="L3" s="1364" t="s">
        <v>206</v>
      </c>
      <c r="M3" s="1364" t="s">
        <v>88</v>
      </c>
      <c r="N3" s="1364" t="s">
        <v>98</v>
      </c>
    </row>
    <row r="4" spans="1:26" x14ac:dyDescent="0.25">
      <c r="C4" s="1363"/>
      <c r="D4" s="1365"/>
      <c r="E4" s="1380" t="s">
        <v>28</v>
      </c>
      <c r="F4" s="1383" t="s">
        <v>58</v>
      </c>
      <c r="G4" s="1384"/>
      <c r="H4" s="1384"/>
      <c r="I4" s="1385"/>
      <c r="J4" s="1386" t="s">
        <v>118</v>
      </c>
      <c r="K4" s="1365"/>
      <c r="L4" s="1365"/>
      <c r="M4" s="1365"/>
      <c r="N4" s="1365"/>
    </row>
    <row r="5" spans="1:26" x14ac:dyDescent="0.25">
      <c r="C5" s="1363"/>
      <c r="D5" s="1366"/>
      <c r="E5" s="1381"/>
      <c r="F5" s="1370" t="s">
        <v>59</v>
      </c>
      <c r="G5" s="1373" t="s">
        <v>63</v>
      </c>
      <c r="H5" s="1374"/>
      <c r="I5" s="1375"/>
      <c r="J5" s="1387"/>
      <c r="K5" s="1366"/>
      <c r="L5" s="1366"/>
      <c r="M5" s="1366"/>
      <c r="N5" s="1366"/>
      <c r="S5" s="378"/>
      <c r="T5" s="378"/>
      <c r="U5" s="378"/>
      <c r="V5" s="378"/>
      <c r="W5" s="378"/>
      <c r="X5" s="378"/>
      <c r="Y5" s="378"/>
      <c r="Z5" s="378"/>
    </row>
    <row r="6" spans="1:26" x14ac:dyDescent="0.25">
      <c r="C6" s="1363"/>
      <c r="D6" s="1366"/>
      <c r="E6" s="1381"/>
      <c r="F6" s="1371"/>
      <c r="G6" s="1376" t="s">
        <v>115</v>
      </c>
      <c r="H6" s="1378" t="s">
        <v>116</v>
      </c>
      <c r="I6" s="1378" t="s">
        <v>117</v>
      </c>
      <c r="J6" s="1387"/>
      <c r="K6" s="1366"/>
      <c r="L6" s="1366"/>
      <c r="M6" s="1366"/>
      <c r="N6" s="1395"/>
      <c r="O6" s="1397" t="s">
        <v>115</v>
      </c>
      <c r="P6" s="1397" t="s">
        <v>116</v>
      </c>
      <c r="Q6" s="1397" t="s">
        <v>17</v>
      </c>
      <c r="R6" s="1398" t="s">
        <v>59</v>
      </c>
      <c r="S6" s="1399" t="s">
        <v>214</v>
      </c>
      <c r="T6" s="1400"/>
      <c r="U6" s="1400"/>
      <c r="V6" s="1400"/>
      <c r="W6" s="1400"/>
      <c r="X6" s="1400"/>
      <c r="Y6" s="1400"/>
      <c r="Z6" s="1401"/>
    </row>
    <row r="7" spans="1:26" x14ac:dyDescent="0.25">
      <c r="C7" s="1363"/>
      <c r="D7" s="1366"/>
      <c r="E7" s="1381"/>
      <c r="F7" s="1371"/>
      <c r="G7" s="1376"/>
      <c r="H7" s="1378"/>
      <c r="I7" s="1378"/>
      <c r="J7" s="1387"/>
      <c r="K7" s="1366"/>
      <c r="L7" s="1366"/>
      <c r="M7" s="1366"/>
      <c r="N7" s="1395"/>
      <c r="O7" s="1397"/>
      <c r="P7" s="1397"/>
      <c r="Q7" s="1397"/>
      <c r="R7" s="1398"/>
      <c r="S7" s="1402"/>
      <c r="T7" s="1403"/>
      <c r="U7" s="1403"/>
      <c r="V7" s="1403"/>
      <c r="W7" s="1403"/>
      <c r="X7" s="1403"/>
      <c r="Y7" s="1403"/>
      <c r="Z7" s="1404"/>
    </row>
    <row r="8" spans="1:26" x14ac:dyDescent="0.25">
      <c r="C8" s="1363"/>
      <c r="D8" s="1366"/>
      <c r="E8" s="1381"/>
      <c r="F8" s="1371"/>
      <c r="G8" s="1376"/>
      <c r="H8" s="1378"/>
      <c r="I8" s="1378"/>
      <c r="J8" s="1387"/>
      <c r="K8" s="1366"/>
      <c r="L8" s="1366"/>
      <c r="M8" s="1366"/>
      <c r="N8" s="1395"/>
      <c r="O8" s="1397"/>
      <c r="P8" s="1397"/>
      <c r="Q8" s="1397"/>
      <c r="R8" s="1398"/>
      <c r="S8" s="1398" t="s">
        <v>208</v>
      </c>
      <c r="T8" s="1398"/>
      <c r="U8" s="1398" t="s">
        <v>210</v>
      </c>
      <c r="V8" s="1398"/>
      <c r="W8" s="1398" t="s">
        <v>211</v>
      </c>
      <c r="X8" s="1398"/>
      <c r="Y8" s="371" t="s">
        <v>213</v>
      </c>
      <c r="Z8" s="371"/>
    </row>
    <row r="9" spans="1:26" ht="16.5" thickBot="1" x14ac:dyDescent="0.3">
      <c r="C9" s="1233"/>
      <c r="D9" s="1367"/>
      <c r="E9" s="1381"/>
      <c r="F9" s="1371"/>
      <c r="G9" s="1390"/>
      <c r="H9" s="1370"/>
      <c r="I9" s="1370"/>
      <c r="J9" s="1387"/>
      <c r="K9" s="1367"/>
      <c r="L9" s="1367"/>
      <c r="M9" s="1367"/>
      <c r="N9" s="1396"/>
      <c r="O9" s="1397"/>
      <c r="P9" s="1397"/>
      <c r="Q9" s="1397"/>
      <c r="R9" s="371"/>
      <c r="S9" s="371" t="s">
        <v>209</v>
      </c>
      <c r="T9" s="371" t="s">
        <v>15</v>
      </c>
      <c r="U9" s="371" t="s">
        <v>209</v>
      </c>
      <c r="V9" s="371" t="s">
        <v>15</v>
      </c>
      <c r="W9" s="371" t="s">
        <v>209</v>
      </c>
      <c r="X9" s="371" t="s">
        <v>15</v>
      </c>
      <c r="Y9" s="377" t="s">
        <v>209</v>
      </c>
      <c r="Z9" s="377" t="s">
        <v>15</v>
      </c>
    </row>
    <row r="10" spans="1:26" x14ac:dyDescent="0.25">
      <c r="A10" s="64" t="s">
        <v>99</v>
      </c>
      <c r="B10" s="64" t="s">
        <v>92</v>
      </c>
      <c r="C10" s="135" t="s">
        <v>71</v>
      </c>
      <c r="D10" s="369">
        <v>5</v>
      </c>
      <c r="E10" s="42">
        <f>D10*30</f>
        <v>150</v>
      </c>
      <c r="F10" s="43">
        <f>G10+H10+I10</f>
        <v>4</v>
      </c>
      <c r="G10" s="43">
        <v>4</v>
      </c>
      <c r="H10" s="43"/>
      <c r="I10" s="43">
        <v>0</v>
      </c>
      <c r="J10" s="56">
        <f>E10-F10</f>
        <v>146</v>
      </c>
      <c r="K10" s="352">
        <f>F10/15</f>
        <v>0.26666666666666666</v>
      </c>
      <c r="L10" s="351"/>
      <c r="M10" s="351" t="s">
        <v>96</v>
      </c>
      <c r="N10" s="41">
        <f>F10/E10*100</f>
        <v>2.666666666666667</v>
      </c>
      <c r="O10" s="375" t="s">
        <v>207</v>
      </c>
      <c r="P10" s="376"/>
      <c r="Q10" s="376"/>
      <c r="R10" s="376" t="s">
        <v>207</v>
      </c>
      <c r="S10" s="376">
        <v>4</v>
      </c>
      <c r="T10" s="376"/>
      <c r="U10" s="376"/>
      <c r="V10" s="376"/>
      <c r="W10" s="376"/>
      <c r="X10" s="376"/>
      <c r="Y10">
        <f>S10+U10+W10</f>
        <v>4</v>
      </c>
      <c r="Z10">
        <f>T10+V10+X10</f>
        <v>0</v>
      </c>
    </row>
    <row r="11" spans="1:26" x14ac:dyDescent="0.25">
      <c r="A11" s="64" t="s">
        <v>99</v>
      </c>
      <c r="B11" s="64" t="s">
        <v>92</v>
      </c>
      <c r="C11" s="136" t="s">
        <v>120</v>
      </c>
      <c r="D11" s="368">
        <v>4</v>
      </c>
      <c r="E11" s="46">
        <f t="shared" ref="E11:E20" si="0">D11*30</f>
        <v>120</v>
      </c>
      <c r="F11" s="47">
        <f t="shared" ref="F11:F20" si="1">G11+H11+I11</f>
        <v>4</v>
      </c>
      <c r="G11" s="47"/>
      <c r="H11" s="47"/>
      <c r="I11" s="47">
        <v>4</v>
      </c>
      <c r="J11" s="59">
        <f t="shared" ref="J11:J20" si="2">E11-F11</f>
        <v>116</v>
      </c>
      <c r="K11" s="128">
        <f t="shared" ref="K11:K20" si="3">F11/15</f>
        <v>0.26666666666666666</v>
      </c>
      <c r="L11" s="60"/>
      <c r="M11" s="60" t="s">
        <v>99</v>
      </c>
      <c r="N11" s="45">
        <f t="shared" ref="N11:N20" si="4">F11/E11*100</f>
        <v>3.3333333333333335</v>
      </c>
      <c r="O11" s="372"/>
      <c r="P11" s="371"/>
      <c r="Q11" s="371" t="s">
        <v>207</v>
      </c>
      <c r="R11" s="371"/>
      <c r="S11" s="371"/>
      <c r="T11" s="371"/>
      <c r="U11" s="371"/>
      <c r="V11" s="371"/>
      <c r="W11" s="371">
        <v>4</v>
      </c>
      <c r="X11" s="371"/>
      <c r="Y11">
        <f t="shared" ref="Y11:Y21" si="5">S11+U11+W11</f>
        <v>4</v>
      </c>
      <c r="Z11">
        <f t="shared" ref="Z11:Z21" si="6">T11+V11+X11</f>
        <v>0</v>
      </c>
    </row>
    <row r="12" spans="1:26" x14ac:dyDescent="0.25">
      <c r="A12" s="64" t="s">
        <v>99</v>
      </c>
      <c r="B12" s="64" t="s">
        <v>92</v>
      </c>
      <c r="C12" s="136"/>
      <c r="D12" s="45"/>
      <c r="E12" s="46"/>
      <c r="F12" s="47"/>
      <c r="G12" s="47"/>
      <c r="H12" s="47"/>
      <c r="I12" s="47"/>
      <c r="J12" s="59"/>
      <c r="K12" s="128"/>
      <c r="L12" s="60"/>
      <c r="M12" s="60"/>
      <c r="N12" s="45"/>
      <c r="O12" s="372"/>
      <c r="P12" s="371"/>
      <c r="Q12" s="371"/>
      <c r="R12" s="371"/>
      <c r="S12" s="371"/>
      <c r="T12" s="371"/>
      <c r="U12" s="371"/>
      <c r="V12" s="371"/>
      <c r="W12" s="371"/>
      <c r="X12" s="371"/>
      <c r="Y12">
        <f t="shared" si="5"/>
        <v>0</v>
      </c>
      <c r="Z12">
        <f t="shared" si="6"/>
        <v>0</v>
      </c>
    </row>
    <row r="13" spans="1:26" x14ac:dyDescent="0.25">
      <c r="A13" s="64" t="s">
        <v>17</v>
      </c>
      <c r="B13" s="64" t="s">
        <v>92</v>
      </c>
      <c r="C13" s="35" t="s">
        <v>173</v>
      </c>
      <c r="D13" s="45">
        <v>5</v>
      </c>
      <c r="E13" s="46">
        <f t="shared" si="0"/>
        <v>150</v>
      </c>
      <c r="F13" s="47">
        <f t="shared" si="1"/>
        <v>12</v>
      </c>
      <c r="G13" s="47">
        <v>8</v>
      </c>
      <c r="H13" s="47"/>
      <c r="I13" s="47">
        <v>4</v>
      </c>
      <c r="J13" s="59">
        <f t="shared" si="2"/>
        <v>138</v>
      </c>
      <c r="K13" s="128">
        <f t="shared" si="3"/>
        <v>0.8</v>
      </c>
      <c r="L13" s="60"/>
      <c r="M13" s="60" t="s">
        <v>97</v>
      </c>
      <c r="N13" s="45">
        <f t="shared" si="4"/>
        <v>8</v>
      </c>
      <c r="O13" s="373" t="s">
        <v>212</v>
      </c>
      <c r="P13" s="371"/>
      <c r="Q13" s="371" t="s">
        <v>207</v>
      </c>
      <c r="R13" s="491"/>
      <c r="S13" s="371">
        <v>4</v>
      </c>
      <c r="T13" s="371">
        <v>4</v>
      </c>
      <c r="U13" s="371"/>
      <c r="V13" s="371"/>
      <c r="W13" s="371">
        <v>4</v>
      </c>
      <c r="X13" s="371"/>
      <c r="Y13">
        <f t="shared" si="5"/>
        <v>8</v>
      </c>
      <c r="Z13">
        <f t="shared" si="6"/>
        <v>4</v>
      </c>
    </row>
    <row r="14" spans="1:26" x14ac:dyDescent="0.25">
      <c r="A14" s="64" t="s">
        <v>17</v>
      </c>
      <c r="B14" s="64" t="s">
        <v>92</v>
      </c>
      <c r="C14" s="130" t="s">
        <v>187</v>
      </c>
      <c r="D14" s="368">
        <v>4</v>
      </c>
      <c r="E14" s="46">
        <f t="shared" si="0"/>
        <v>120</v>
      </c>
      <c r="F14" s="47">
        <f t="shared" si="1"/>
        <v>12</v>
      </c>
      <c r="G14" s="47">
        <v>8</v>
      </c>
      <c r="H14" s="47"/>
      <c r="I14" s="47">
        <v>4</v>
      </c>
      <c r="J14" s="59">
        <f t="shared" si="2"/>
        <v>108</v>
      </c>
      <c r="K14" s="128">
        <f t="shared" si="3"/>
        <v>0.8</v>
      </c>
      <c r="L14" s="60"/>
      <c r="M14" s="60" t="s">
        <v>97</v>
      </c>
      <c r="N14" s="45">
        <f t="shared" si="4"/>
        <v>10</v>
      </c>
      <c r="O14" s="373" t="s">
        <v>212</v>
      </c>
      <c r="P14" s="374"/>
      <c r="Q14" s="374" t="s">
        <v>207</v>
      </c>
      <c r="R14" s="374"/>
      <c r="S14" s="371">
        <v>4</v>
      </c>
      <c r="T14" s="371">
        <v>4</v>
      </c>
      <c r="U14" s="371"/>
      <c r="V14" s="371"/>
      <c r="W14" s="371">
        <v>4</v>
      </c>
      <c r="X14" s="371"/>
      <c r="Y14">
        <f t="shared" si="5"/>
        <v>8</v>
      </c>
      <c r="Z14">
        <f t="shared" si="6"/>
        <v>4</v>
      </c>
    </row>
    <row r="15" spans="1:26" x14ac:dyDescent="0.25">
      <c r="A15" s="64" t="s">
        <v>99</v>
      </c>
      <c r="B15" s="64" t="s">
        <v>93</v>
      </c>
      <c r="C15" s="35" t="s">
        <v>166</v>
      </c>
      <c r="D15" s="45">
        <v>3</v>
      </c>
      <c r="E15" s="46">
        <f t="shared" si="0"/>
        <v>90</v>
      </c>
      <c r="F15" s="47">
        <f t="shared" si="1"/>
        <v>8</v>
      </c>
      <c r="G15" s="47">
        <v>6</v>
      </c>
      <c r="H15" s="47"/>
      <c r="I15" s="47">
        <v>2</v>
      </c>
      <c r="J15" s="59">
        <f t="shared" si="2"/>
        <v>82</v>
      </c>
      <c r="K15" s="128">
        <f t="shared" si="3"/>
        <v>0.53333333333333333</v>
      </c>
      <c r="L15" s="60"/>
      <c r="M15" s="60" t="s">
        <v>99</v>
      </c>
      <c r="N15" s="45">
        <f t="shared" si="4"/>
        <v>8.8888888888888893</v>
      </c>
      <c r="O15" s="373" t="s">
        <v>215</v>
      </c>
      <c r="P15" s="374"/>
      <c r="Q15" s="374" t="s">
        <v>216</v>
      </c>
      <c r="R15" s="374"/>
      <c r="S15" s="371">
        <v>6</v>
      </c>
      <c r="T15" s="371"/>
      <c r="U15" s="371"/>
      <c r="V15" s="371"/>
      <c r="W15" s="371">
        <v>2</v>
      </c>
      <c r="X15" s="371"/>
      <c r="Y15">
        <f t="shared" si="5"/>
        <v>8</v>
      </c>
      <c r="Z15">
        <f t="shared" si="6"/>
        <v>0</v>
      </c>
    </row>
    <row r="16" spans="1:26" x14ac:dyDescent="0.25">
      <c r="A16" s="64" t="s">
        <v>17</v>
      </c>
      <c r="B16" s="64" t="s">
        <v>93</v>
      </c>
      <c r="C16" s="35" t="s">
        <v>167</v>
      </c>
      <c r="D16" s="45">
        <v>5</v>
      </c>
      <c r="E16" s="46">
        <f t="shared" si="0"/>
        <v>150</v>
      </c>
      <c r="F16" s="47">
        <f t="shared" si="1"/>
        <v>8</v>
      </c>
      <c r="G16" s="47">
        <v>6</v>
      </c>
      <c r="H16" s="47"/>
      <c r="I16" s="47">
        <v>2</v>
      </c>
      <c r="J16" s="59">
        <f t="shared" si="2"/>
        <v>142</v>
      </c>
      <c r="K16" s="128">
        <f t="shared" si="3"/>
        <v>0.53333333333333333</v>
      </c>
      <c r="L16" s="60"/>
      <c r="M16" s="60" t="s">
        <v>97</v>
      </c>
      <c r="N16" s="45">
        <f t="shared" si="4"/>
        <v>5.3333333333333339</v>
      </c>
      <c r="O16" s="373" t="s">
        <v>215</v>
      </c>
      <c r="P16" s="374"/>
      <c r="Q16" s="374" t="s">
        <v>216</v>
      </c>
      <c r="R16" s="374"/>
      <c r="S16" s="371">
        <v>6</v>
      </c>
      <c r="T16" s="371"/>
      <c r="U16" s="371"/>
      <c r="V16" s="371"/>
      <c r="W16" s="371">
        <v>2</v>
      </c>
      <c r="X16" s="371"/>
      <c r="Y16">
        <f t="shared" si="5"/>
        <v>8</v>
      </c>
      <c r="Z16">
        <f t="shared" si="6"/>
        <v>0</v>
      </c>
    </row>
    <row r="17" spans="1:26" ht="31.5" x14ac:dyDescent="0.25">
      <c r="A17" s="64" t="s">
        <v>17</v>
      </c>
      <c r="B17" s="64" t="s">
        <v>93</v>
      </c>
      <c r="C17" s="35" t="s">
        <v>172</v>
      </c>
      <c r="D17" s="45">
        <v>4</v>
      </c>
      <c r="E17" s="46">
        <f t="shared" si="0"/>
        <v>120</v>
      </c>
      <c r="F17" s="47">
        <f t="shared" si="1"/>
        <v>8</v>
      </c>
      <c r="G17" s="47">
        <v>4</v>
      </c>
      <c r="H17" s="47">
        <v>4</v>
      </c>
      <c r="I17" s="47"/>
      <c r="J17" s="59">
        <f t="shared" si="2"/>
        <v>112</v>
      </c>
      <c r="K17" s="122">
        <f t="shared" si="3"/>
        <v>0.53333333333333333</v>
      </c>
      <c r="L17" s="361"/>
      <c r="M17" s="60" t="s">
        <v>96</v>
      </c>
      <c r="N17" s="45">
        <f t="shared" si="4"/>
        <v>6.666666666666667</v>
      </c>
      <c r="O17" s="373" t="s">
        <v>207</v>
      </c>
      <c r="P17" s="374" t="s">
        <v>207</v>
      </c>
      <c r="Q17" s="374"/>
      <c r="R17" s="374"/>
      <c r="S17" s="371">
        <v>4</v>
      </c>
      <c r="T17" s="371"/>
      <c r="U17" s="371">
        <v>4</v>
      </c>
      <c r="V17" s="371"/>
      <c r="W17" s="371"/>
      <c r="X17" s="371"/>
      <c r="Y17">
        <f t="shared" si="5"/>
        <v>8</v>
      </c>
      <c r="Z17">
        <f t="shared" si="6"/>
        <v>0</v>
      </c>
    </row>
    <row r="18" spans="1:26" x14ac:dyDescent="0.25">
      <c r="A18" s="64"/>
      <c r="B18" s="64"/>
      <c r="C18" s="35"/>
      <c r="D18" s="45"/>
      <c r="E18" s="46">
        <f t="shared" si="0"/>
        <v>0</v>
      </c>
      <c r="F18" s="47">
        <f t="shared" si="1"/>
        <v>0</v>
      </c>
      <c r="G18" s="47"/>
      <c r="H18" s="47"/>
      <c r="I18" s="47"/>
      <c r="J18" s="59">
        <f t="shared" si="2"/>
        <v>0</v>
      </c>
      <c r="K18" s="123">
        <f t="shared" si="3"/>
        <v>0</v>
      </c>
      <c r="L18" s="362"/>
      <c r="M18" s="60"/>
      <c r="N18" s="45" t="e">
        <f t="shared" si="4"/>
        <v>#DIV/0!</v>
      </c>
      <c r="O18" s="373"/>
      <c r="P18" s="374"/>
      <c r="Q18" s="374"/>
      <c r="R18" s="374"/>
      <c r="S18" s="371"/>
      <c r="T18" s="371"/>
      <c r="U18" s="371"/>
      <c r="V18" s="371"/>
      <c r="W18" s="371"/>
      <c r="X18" s="371"/>
      <c r="Y18">
        <f t="shared" si="5"/>
        <v>0</v>
      </c>
      <c r="Z18">
        <f t="shared" si="6"/>
        <v>0</v>
      </c>
    </row>
    <row r="19" spans="1:26" x14ac:dyDescent="0.25">
      <c r="C19" s="35"/>
      <c r="D19" s="45"/>
      <c r="E19" s="46">
        <f t="shared" si="0"/>
        <v>0</v>
      </c>
      <c r="F19" s="47">
        <f t="shared" si="1"/>
        <v>0</v>
      </c>
      <c r="G19" s="47"/>
      <c r="H19" s="47"/>
      <c r="I19" s="47"/>
      <c r="J19" s="59">
        <f t="shared" si="2"/>
        <v>0</v>
      </c>
      <c r="K19" s="128">
        <f t="shared" si="3"/>
        <v>0</v>
      </c>
      <c r="L19" s="60"/>
      <c r="M19" s="60"/>
      <c r="N19" s="45" t="e">
        <f t="shared" si="4"/>
        <v>#DIV/0!</v>
      </c>
      <c r="O19" s="372"/>
      <c r="P19" s="371"/>
      <c r="Q19" s="371"/>
      <c r="R19" s="371"/>
      <c r="S19" s="371"/>
      <c r="T19" s="371"/>
      <c r="U19" s="371"/>
      <c r="V19" s="371"/>
      <c r="W19" s="371"/>
      <c r="X19" s="371"/>
      <c r="Y19">
        <f t="shared" si="5"/>
        <v>0</v>
      </c>
      <c r="Z19">
        <f t="shared" si="6"/>
        <v>0</v>
      </c>
    </row>
    <row r="20" spans="1:26" ht="16.5" thickBot="1" x14ac:dyDescent="0.3">
      <c r="C20" s="116"/>
      <c r="D20" s="117"/>
      <c r="E20" s="50">
        <f t="shared" si="0"/>
        <v>0</v>
      </c>
      <c r="F20" s="51">
        <f t="shared" si="1"/>
        <v>0</v>
      </c>
      <c r="G20" s="51"/>
      <c r="H20" s="51"/>
      <c r="I20" s="51"/>
      <c r="J20" s="62">
        <f t="shared" si="2"/>
        <v>0</v>
      </c>
      <c r="K20" s="129">
        <f t="shared" si="3"/>
        <v>0</v>
      </c>
      <c r="L20" s="118"/>
      <c r="M20" s="118"/>
      <c r="N20" s="45" t="e">
        <f t="shared" si="4"/>
        <v>#DIV/0!</v>
      </c>
      <c r="O20" s="372"/>
      <c r="P20" s="371"/>
      <c r="Q20" s="371"/>
      <c r="R20" s="371"/>
      <c r="S20" s="371"/>
      <c r="T20" s="371"/>
      <c r="U20" s="371"/>
      <c r="V20" s="371"/>
      <c r="W20" s="371"/>
      <c r="X20" s="371"/>
      <c r="Y20">
        <f t="shared" si="5"/>
        <v>0</v>
      </c>
      <c r="Z20">
        <f t="shared" si="6"/>
        <v>0</v>
      </c>
    </row>
    <row r="21" spans="1:26" ht="16.5" thickBot="1" x14ac:dyDescent="0.3">
      <c r="C21" s="31" t="s">
        <v>24</v>
      </c>
      <c r="D21" s="120">
        <f t="shared" ref="D21:K21" si="7">SUM(D10:D20)</f>
        <v>30</v>
      </c>
      <c r="E21" s="33">
        <f t="shared" si="7"/>
        <v>900</v>
      </c>
      <c r="F21" s="33">
        <f t="shared" si="7"/>
        <v>56</v>
      </c>
      <c r="G21" s="33">
        <f t="shared" si="7"/>
        <v>36</v>
      </c>
      <c r="H21" s="33">
        <f t="shared" si="7"/>
        <v>4</v>
      </c>
      <c r="I21" s="33">
        <f t="shared" si="7"/>
        <v>16</v>
      </c>
      <c r="J21" s="33">
        <f t="shared" si="7"/>
        <v>844</v>
      </c>
      <c r="K21" s="119">
        <f t="shared" si="7"/>
        <v>3.7333333333333334</v>
      </c>
      <c r="L21" s="363"/>
      <c r="M21" s="24"/>
      <c r="N21" s="370"/>
      <c r="O21" s="372"/>
      <c r="P21" s="371"/>
      <c r="Q21" s="371"/>
      <c r="R21" s="371"/>
      <c r="S21" s="371">
        <f>SUM(S10:S20)</f>
        <v>28</v>
      </c>
      <c r="T21" s="371">
        <f t="shared" ref="T21:X21" si="8">SUM(T10:T20)</f>
        <v>8</v>
      </c>
      <c r="U21" s="371">
        <f t="shared" si="8"/>
        <v>4</v>
      </c>
      <c r="V21" s="371">
        <f t="shared" si="8"/>
        <v>0</v>
      </c>
      <c r="W21" s="371">
        <f t="shared" si="8"/>
        <v>16</v>
      </c>
      <c r="X21" s="371">
        <f t="shared" si="8"/>
        <v>0</v>
      </c>
      <c r="Y21">
        <f t="shared" si="5"/>
        <v>48</v>
      </c>
      <c r="Z21">
        <f t="shared" si="6"/>
        <v>8</v>
      </c>
    </row>
    <row r="22" spans="1:26" x14ac:dyDescent="0.25">
      <c r="C22" s="32" t="s">
        <v>89</v>
      </c>
      <c r="D22" s="12">
        <f>30-D21</f>
        <v>0</v>
      </c>
      <c r="E22" s="12"/>
      <c r="F22" s="12"/>
      <c r="G22" s="12"/>
      <c r="H22" s="12"/>
      <c r="I22" s="12"/>
      <c r="J22" s="12"/>
      <c r="K22" s="12"/>
      <c r="L22" s="12"/>
      <c r="M22" s="12"/>
    </row>
    <row r="24" spans="1:26" ht="16.5" thickBot="1" x14ac:dyDescent="0.3">
      <c r="C24" s="19" t="s">
        <v>114</v>
      </c>
    </row>
    <row r="25" spans="1:26" ht="16.5" thickBot="1" x14ac:dyDescent="0.3">
      <c r="C25" s="1362" t="s">
        <v>85</v>
      </c>
      <c r="D25" s="1364" t="s">
        <v>76</v>
      </c>
      <c r="E25" s="1368" t="s">
        <v>57</v>
      </c>
      <c r="F25" s="1368"/>
      <c r="G25" s="1368"/>
      <c r="H25" s="1368"/>
      <c r="I25" s="1368"/>
      <c r="J25" s="1369"/>
      <c r="K25" s="1364" t="s">
        <v>87</v>
      </c>
      <c r="L25" s="353"/>
      <c r="M25" s="1364" t="s">
        <v>88</v>
      </c>
      <c r="N25" s="1364" t="s">
        <v>98</v>
      </c>
    </row>
    <row r="26" spans="1:26" x14ac:dyDescent="0.25">
      <c r="C26" s="1363"/>
      <c r="D26" s="1365"/>
      <c r="E26" s="1380" t="s">
        <v>28</v>
      </c>
      <c r="F26" s="1383" t="s">
        <v>58</v>
      </c>
      <c r="G26" s="1384"/>
      <c r="H26" s="1384"/>
      <c r="I26" s="1385"/>
      <c r="J26" s="1386" t="s">
        <v>118</v>
      </c>
      <c r="K26" s="1365"/>
      <c r="L26" s="354"/>
      <c r="M26" s="1365"/>
      <c r="N26" s="1365"/>
    </row>
    <row r="27" spans="1:26" x14ac:dyDescent="0.25">
      <c r="C27" s="1363"/>
      <c r="D27" s="1366"/>
      <c r="E27" s="1381"/>
      <c r="F27" s="1370" t="s">
        <v>59</v>
      </c>
      <c r="G27" s="1373" t="s">
        <v>63</v>
      </c>
      <c r="H27" s="1374"/>
      <c r="I27" s="1375"/>
      <c r="J27" s="1387"/>
      <c r="K27" s="1366"/>
      <c r="L27" s="355"/>
      <c r="M27" s="1366"/>
      <c r="N27" s="1366"/>
    </row>
    <row r="28" spans="1:26" x14ac:dyDescent="0.25">
      <c r="C28" s="1363"/>
      <c r="D28" s="1366"/>
      <c r="E28" s="1381"/>
      <c r="F28" s="1371"/>
      <c r="G28" s="1376" t="s">
        <v>115</v>
      </c>
      <c r="H28" s="1378" t="s">
        <v>116</v>
      </c>
      <c r="I28" s="1378" t="s">
        <v>117</v>
      </c>
      <c r="J28" s="1387"/>
      <c r="K28" s="1366"/>
      <c r="L28" s="355"/>
      <c r="M28" s="1366"/>
      <c r="N28" s="1366"/>
      <c r="O28" s="1397" t="s">
        <v>115</v>
      </c>
      <c r="P28" s="1397" t="s">
        <v>116</v>
      </c>
      <c r="Q28" s="1397" t="s">
        <v>17</v>
      </c>
      <c r="R28" s="1398" t="s">
        <v>59</v>
      </c>
      <c r="S28" s="1399" t="s">
        <v>214</v>
      </c>
      <c r="T28" s="1400"/>
      <c r="U28" s="1400"/>
      <c r="V28" s="1400"/>
      <c r="W28" s="1400"/>
      <c r="X28" s="1400"/>
      <c r="Y28" s="1400"/>
      <c r="Z28" s="1401"/>
    </row>
    <row r="29" spans="1:26" x14ac:dyDescent="0.25">
      <c r="C29" s="1363"/>
      <c r="D29" s="1366"/>
      <c r="E29" s="1381"/>
      <c r="F29" s="1371"/>
      <c r="G29" s="1376"/>
      <c r="H29" s="1378"/>
      <c r="I29" s="1378"/>
      <c r="J29" s="1387"/>
      <c r="K29" s="1366"/>
      <c r="L29" s="355"/>
      <c r="M29" s="1366"/>
      <c r="N29" s="1366"/>
      <c r="O29" s="1397"/>
      <c r="P29" s="1397"/>
      <c r="Q29" s="1397"/>
      <c r="R29" s="1398"/>
      <c r="S29" s="1402"/>
      <c r="T29" s="1403"/>
      <c r="U29" s="1403"/>
      <c r="V29" s="1403"/>
      <c r="W29" s="1403"/>
      <c r="X29" s="1403"/>
      <c r="Y29" s="1403"/>
      <c r="Z29" s="1404"/>
    </row>
    <row r="30" spans="1:26" x14ac:dyDescent="0.25">
      <c r="C30" s="1363"/>
      <c r="D30" s="1366"/>
      <c r="E30" s="1381"/>
      <c r="F30" s="1371"/>
      <c r="G30" s="1376"/>
      <c r="H30" s="1378"/>
      <c r="I30" s="1378"/>
      <c r="J30" s="1387"/>
      <c r="K30" s="1366"/>
      <c r="L30" s="355"/>
      <c r="M30" s="1366"/>
      <c r="N30" s="1366"/>
      <c r="O30" s="1397"/>
      <c r="P30" s="1397"/>
      <c r="Q30" s="1397"/>
      <c r="R30" s="1398"/>
      <c r="S30" s="1398" t="s">
        <v>208</v>
      </c>
      <c r="T30" s="1398"/>
      <c r="U30" s="1398" t="s">
        <v>210</v>
      </c>
      <c r="V30" s="1398"/>
      <c r="W30" s="1398" t="s">
        <v>211</v>
      </c>
      <c r="X30" s="1398"/>
      <c r="Y30" s="371" t="s">
        <v>213</v>
      </c>
      <c r="Z30" s="371"/>
    </row>
    <row r="31" spans="1:26" ht="16.5" thickBot="1" x14ac:dyDescent="0.3">
      <c r="C31" s="1363"/>
      <c r="D31" s="1391"/>
      <c r="E31" s="1381"/>
      <c r="F31" s="1371"/>
      <c r="G31" s="1390"/>
      <c r="H31" s="1370"/>
      <c r="I31" s="1370"/>
      <c r="J31" s="1387"/>
      <c r="K31" s="1391"/>
      <c r="L31" s="357"/>
      <c r="M31" s="1391"/>
      <c r="N31" s="1391"/>
      <c r="O31" s="1397"/>
      <c r="P31" s="1397"/>
      <c r="Q31" s="1397"/>
      <c r="R31" s="371"/>
      <c r="S31" s="371" t="s">
        <v>209</v>
      </c>
      <c r="T31" s="371" t="s">
        <v>15</v>
      </c>
      <c r="U31" s="371" t="s">
        <v>209</v>
      </c>
      <c r="V31" s="371" t="s">
        <v>15</v>
      </c>
      <c r="W31" s="371" t="s">
        <v>209</v>
      </c>
      <c r="X31" s="371" t="s">
        <v>15</v>
      </c>
      <c r="Y31" s="377" t="s">
        <v>209</v>
      </c>
      <c r="Z31" s="377" t="s">
        <v>15</v>
      </c>
    </row>
    <row r="32" spans="1:26" x14ac:dyDescent="0.25">
      <c r="A32" s="64" t="s">
        <v>17</v>
      </c>
      <c r="B32" s="64" t="s">
        <v>92</v>
      </c>
      <c r="C32" s="34" t="s">
        <v>163</v>
      </c>
      <c r="D32" s="41">
        <v>5</v>
      </c>
      <c r="E32" s="42">
        <f t="shared" ref="E32:E42" si="9">D32*30</f>
        <v>150</v>
      </c>
      <c r="F32" s="43">
        <f t="shared" ref="F32:F42" si="10">G32+H32+I32</f>
        <v>12</v>
      </c>
      <c r="G32" s="43">
        <v>8</v>
      </c>
      <c r="H32" s="43"/>
      <c r="I32" s="43">
        <v>4</v>
      </c>
      <c r="J32" s="44">
        <f t="shared" ref="J32:J42" si="11">E32-F32</f>
        <v>138</v>
      </c>
      <c r="K32" s="124">
        <f t="shared" ref="K32:K39" si="12">F32/18</f>
        <v>0.66666666666666663</v>
      </c>
      <c r="L32" s="124"/>
      <c r="M32" s="350" t="s">
        <v>97</v>
      </c>
      <c r="N32" s="41">
        <f t="shared" ref="N32:N36" si="13">F32/E32*100</f>
        <v>8</v>
      </c>
      <c r="O32" s="373" t="s">
        <v>212</v>
      </c>
      <c r="P32" s="374"/>
      <c r="Q32" s="374" t="s">
        <v>207</v>
      </c>
      <c r="R32" s="374"/>
      <c r="S32" s="371">
        <v>4</v>
      </c>
      <c r="T32" s="371">
        <v>4</v>
      </c>
      <c r="U32" s="371"/>
      <c r="V32" s="371"/>
      <c r="W32" s="371">
        <v>4</v>
      </c>
      <c r="X32" s="371"/>
      <c r="Y32" s="371">
        <f>S32+U32+W32</f>
        <v>8</v>
      </c>
      <c r="Z32" s="371">
        <f>T32+V32+X32</f>
        <v>4</v>
      </c>
    </row>
    <row r="33" spans="1:26" x14ac:dyDescent="0.25">
      <c r="A33" s="64" t="s">
        <v>99</v>
      </c>
      <c r="B33" s="64" t="s">
        <v>92</v>
      </c>
      <c r="C33" s="136" t="s">
        <v>186</v>
      </c>
      <c r="D33" s="45">
        <v>4</v>
      </c>
      <c r="E33" s="46">
        <f t="shared" si="9"/>
        <v>120</v>
      </c>
      <c r="F33" s="47">
        <f t="shared" si="10"/>
        <v>8</v>
      </c>
      <c r="G33" s="47">
        <v>6</v>
      </c>
      <c r="H33" s="47"/>
      <c r="I33" s="47">
        <v>2</v>
      </c>
      <c r="J33" s="48">
        <f t="shared" si="11"/>
        <v>112</v>
      </c>
      <c r="K33" s="125">
        <f t="shared" si="12"/>
        <v>0.44444444444444442</v>
      </c>
      <c r="L33" s="125"/>
      <c r="M33" s="126" t="s">
        <v>99</v>
      </c>
      <c r="N33" s="45">
        <f t="shared" si="13"/>
        <v>6.666666666666667</v>
      </c>
      <c r="O33" s="373" t="s">
        <v>215</v>
      </c>
      <c r="P33" s="374"/>
      <c r="Q33" s="374" t="s">
        <v>216</v>
      </c>
      <c r="R33" s="374"/>
      <c r="S33" s="371">
        <v>6</v>
      </c>
      <c r="T33" s="371"/>
      <c r="U33" s="371"/>
      <c r="V33" s="371"/>
      <c r="W33" s="371">
        <v>2</v>
      </c>
      <c r="X33" s="371"/>
      <c r="Y33" s="371">
        <f t="shared" ref="Y33:Y39" si="14">S33+U33+W33</f>
        <v>8</v>
      </c>
      <c r="Z33" s="371">
        <f t="shared" ref="Z33:Z39" si="15">T33+V33+X33</f>
        <v>0</v>
      </c>
    </row>
    <row r="34" spans="1:26" x14ac:dyDescent="0.25">
      <c r="A34" s="64" t="s">
        <v>17</v>
      </c>
      <c r="B34" s="64" t="s">
        <v>92</v>
      </c>
      <c r="C34" s="136"/>
      <c r="D34" s="45"/>
      <c r="E34" s="46"/>
      <c r="F34" s="47"/>
      <c r="G34" s="47"/>
      <c r="H34" s="47"/>
      <c r="I34" s="47"/>
      <c r="J34" s="48"/>
      <c r="K34" s="125"/>
      <c r="L34" s="125"/>
      <c r="M34" s="126"/>
      <c r="N34" s="45"/>
      <c r="O34" s="373"/>
      <c r="P34" s="374"/>
      <c r="Q34" s="374"/>
      <c r="R34" s="374"/>
      <c r="S34" s="371"/>
      <c r="T34" s="371"/>
      <c r="U34" s="371"/>
      <c r="V34" s="371"/>
      <c r="W34" s="371"/>
      <c r="X34" s="371"/>
      <c r="Y34" s="371">
        <f t="shared" si="14"/>
        <v>0</v>
      </c>
      <c r="Z34" s="371">
        <f t="shared" si="15"/>
        <v>0</v>
      </c>
    </row>
    <row r="35" spans="1:26" x14ac:dyDescent="0.25">
      <c r="A35" s="64" t="s">
        <v>17</v>
      </c>
      <c r="B35" s="64" t="s">
        <v>92</v>
      </c>
      <c r="C35" s="35" t="s">
        <v>164</v>
      </c>
      <c r="D35" s="45">
        <v>2</v>
      </c>
      <c r="E35" s="46">
        <f>D35*30</f>
        <v>60</v>
      </c>
      <c r="F35" s="47">
        <f>G35+H35+I35</f>
        <v>4</v>
      </c>
      <c r="G35" s="47"/>
      <c r="H35" s="47"/>
      <c r="I35" s="47">
        <v>4</v>
      </c>
      <c r="J35" s="48">
        <f>E35-F35</f>
        <v>56</v>
      </c>
      <c r="K35" s="125">
        <f t="shared" si="12"/>
        <v>0.22222222222222221</v>
      </c>
      <c r="L35" s="125"/>
      <c r="M35" s="126" t="s">
        <v>96</v>
      </c>
      <c r="N35" s="45">
        <f>F35/E35*100</f>
        <v>6.666666666666667</v>
      </c>
      <c r="O35" s="373"/>
      <c r="P35" s="374"/>
      <c r="Q35" s="374" t="s">
        <v>207</v>
      </c>
      <c r="R35" s="374"/>
      <c r="S35" s="371"/>
      <c r="T35" s="371"/>
      <c r="U35" s="371"/>
      <c r="V35" s="371"/>
      <c r="W35" s="371">
        <v>4</v>
      </c>
      <c r="X35" s="371"/>
      <c r="Y35" s="371">
        <f t="shared" si="14"/>
        <v>4</v>
      </c>
      <c r="Z35" s="371">
        <f t="shared" si="15"/>
        <v>0</v>
      </c>
    </row>
    <row r="36" spans="1:26" x14ac:dyDescent="0.25">
      <c r="A36" s="64" t="s">
        <v>17</v>
      </c>
      <c r="B36" s="64" t="s">
        <v>92</v>
      </c>
      <c r="C36" s="35" t="s">
        <v>169</v>
      </c>
      <c r="D36" s="45">
        <v>5</v>
      </c>
      <c r="E36" s="46">
        <f t="shared" si="9"/>
        <v>150</v>
      </c>
      <c r="F36" s="47">
        <f t="shared" si="10"/>
        <v>12</v>
      </c>
      <c r="G36" s="47">
        <v>8</v>
      </c>
      <c r="H36" s="47"/>
      <c r="I36" s="47">
        <v>4</v>
      </c>
      <c r="J36" s="48">
        <f t="shared" si="11"/>
        <v>138</v>
      </c>
      <c r="K36" s="125">
        <f t="shared" si="12"/>
        <v>0.66666666666666663</v>
      </c>
      <c r="L36" s="125"/>
      <c r="M36" s="126" t="s">
        <v>97</v>
      </c>
      <c r="N36" s="45">
        <f t="shared" si="13"/>
        <v>8</v>
      </c>
      <c r="O36" s="373" t="s">
        <v>212</v>
      </c>
      <c r="P36" s="374"/>
      <c r="Q36" s="374" t="s">
        <v>207</v>
      </c>
      <c r="R36" s="374"/>
      <c r="S36" s="371">
        <v>4</v>
      </c>
      <c r="T36" s="371">
        <v>4</v>
      </c>
      <c r="U36" s="371"/>
      <c r="V36" s="371"/>
      <c r="W36" s="371">
        <v>4</v>
      </c>
      <c r="X36" s="371"/>
      <c r="Y36" s="371">
        <f t="shared" si="14"/>
        <v>8</v>
      </c>
      <c r="Z36" s="371">
        <f t="shared" si="15"/>
        <v>4</v>
      </c>
    </row>
    <row r="37" spans="1:26" ht="31.5" x14ac:dyDescent="0.25">
      <c r="A37" s="64" t="s">
        <v>17</v>
      </c>
      <c r="B37" s="64" t="s">
        <v>93</v>
      </c>
      <c r="C37" s="35" t="s">
        <v>168</v>
      </c>
      <c r="D37" s="45">
        <v>4.5</v>
      </c>
      <c r="E37" s="46">
        <f>D37*30</f>
        <v>135</v>
      </c>
      <c r="F37" s="47">
        <f>G37+H37+I37</f>
        <v>4</v>
      </c>
      <c r="G37" s="47">
        <v>4</v>
      </c>
      <c r="H37" s="47"/>
      <c r="I37" s="47"/>
      <c r="J37" s="48">
        <f>E37-F37</f>
        <v>131</v>
      </c>
      <c r="K37" s="125">
        <f>F37/18</f>
        <v>0.22222222222222221</v>
      </c>
      <c r="L37" s="125"/>
      <c r="M37" s="126" t="s">
        <v>96</v>
      </c>
      <c r="N37" s="45">
        <f>F37/E37*100</f>
        <v>2.9629629629629632</v>
      </c>
      <c r="O37" s="373" t="s">
        <v>207</v>
      </c>
      <c r="P37" s="374"/>
      <c r="Q37" s="374"/>
      <c r="R37" s="374" t="s">
        <v>207</v>
      </c>
      <c r="S37" s="371">
        <v>4</v>
      </c>
      <c r="T37" s="371"/>
      <c r="U37" s="371"/>
      <c r="V37" s="371"/>
      <c r="W37" s="371"/>
      <c r="X37" s="371"/>
      <c r="Y37" s="371">
        <f t="shared" si="14"/>
        <v>4</v>
      </c>
      <c r="Z37" s="371">
        <f t="shared" si="15"/>
        <v>0</v>
      </c>
    </row>
    <row r="38" spans="1:26" ht="31.5" x14ac:dyDescent="0.25">
      <c r="A38" s="64" t="s">
        <v>17</v>
      </c>
      <c r="B38" s="64" t="s">
        <v>93</v>
      </c>
      <c r="C38" s="35" t="s">
        <v>171</v>
      </c>
      <c r="D38" s="45">
        <v>5</v>
      </c>
      <c r="E38" s="46">
        <f>D38*30</f>
        <v>150</v>
      </c>
      <c r="F38" s="47">
        <f>G38+H38+I38</f>
        <v>8</v>
      </c>
      <c r="G38" s="47">
        <v>6</v>
      </c>
      <c r="H38" s="47"/>
      <c r="I38" s="47">
        <v>2</v>
      </c>
      <c r="J38" s="48">
        <f>E38-F38</f>
        <v>142</v>
      </c>
      <c r="K38" s="125">
        <f>F38/18</f>
        <v>0.44444444444444442</v>
      </c>
      <c r="L38" s="125"/>
      <c r="M38" s="126" t="s">
        <v>97</v>
      </c>
      <c r="N38" s="45">
        <f>F38/E38*100</f>
        <v>5.3333333333333339</v>
      </c>
      <c r="O38" s="373" t="s">
        <v>215</v>
      </c>
      <c r="P38" s="374"/>
      <c r="Q38" s="374" t="s">
        <v>216</v>
      </c>
      <c r="R38" s="374"/>
      <c r="S38" s="371">
        <v>6</v>
      </c>
      <c r="T38" s="371"/>
      <c r="U38" s="371"/>
      <c r="V38" s="371"/>
      <c r="W38" s="371">
        <v>2</v>
      </c>
      <c r="X38" s="371"/>
      <c r="Y38" s="371">
        <f t="shared" si="14"/>
        <v>8</v>
      </c>
      <c r="Z38" s="371">
        <f t="shared" si="15"/>
        <v>0</v>
      </c>
    </row>
    <row r="39" spans="1:26" x14ac:dyDescent="0.25">
      <c r="A39" s="64" t="s">
        <v>17</v>
      </c>
      <c r="B39" s="64" t="s">
        <v>93</v>
      </c>
      <c r="C39" s="35" t="s">
        <v>174</v>
      </c>
      <c r="D39" s="45">
        <v>4.5</v>
      </c>
      <c r="E39" s="46">
        <f t="shared" si="9"/>
        <v>135</v>
      </c>
      <c r="F39" s="47">
        <f t="shared" si="10"/>
        <v>8</v>
      </c>
      <c r="G39" s="47">
        <v>6</v>
      </c>
      <c r="H39" s="47"/>
      <c r="I39" s="47">
        <v>2</v>
      </c>
      <c r="J39" s="48">
        <f t="shared" si="11"/>
        <v>127</v>
      </c>
      <c r="K39" s="125">
        <f t="shared" si="12"/>
        <v>0.44444444444444442</v>
      </c>
      <c r="L39" s="125"/>
      <c r="M39" s="126" t="s">
        <v>96</v>
      </c>
      <c r="N39" s="45">
        <f t="shared" ref="N39:N42" si="16">F39/E39*100</f>
        <v>5.9259259259259265</v>
      </c>
      <c r="O39" s="373" t="s">
        <v>215</v>
      </c>
      <c r="P39" s="374"/>
      <c r="Q39" s="374" t="s">
        <v>216</v>
      </c>
      <c r="R39" s="374"/>
      <c r="S39" s="371">
        <v>6</v>
      </c>
      <c r="T39" s="371"/>
      <c r="U39" s="371"/>
      <c r="V39" s="371"/>
      <c r="W39" s="371">
        <v>2</v>
      </c>
      <c r="X39" s="371"/>
      <c r="Y39" s="371">
        <f t="shared" si="14"/>
        <v>8</v>
      </c>
      <c r="Z39" s="371">
        <f t="shared" si="15"/>
        <v>0</v>
      </c>
    </row>
    <row r="40" spans="1:26" x14ac:dyDescent="0.25">
      <c r="A40" s="64"/>
      <c r="B40" s="64"/>
      <c r="C40" s="35"/>
      <c r="D40" s="45"/>
      <c r="E40" s="46">
        <f t="shared" si="9"/>
        <v>0</v>
      </c>
      <c r="F40" s="47">
        <f t="shared" si="10"/>
        <v>0</v>
      </c>
      <c r="G40" s="47"/>
      <c r="H40" s="47"/>
      <c r="I40" s="47"/>
      <c r="J40" s="48">
        <f t="shared" si="11"/>
        <v>0</v>
      </c>
      <c r="K40" s="125">
        <f>F40/18</f>
        <v>0</v>
      </c>
      <c r="L40" s="125"/>
      <c r="M40" s="126"/>
      <c r="N40" s="45" t="e">
        <f t="shared" si="16"/>
        <v>#DIV/0!</v>
      </c>
      <c r="O40" s="373"/>
      <c r="P40" s="374"/>
      <c r="Q40" s="374"/>
      <c r="R40" s="374"/>
      <c r="S40" s="371"/>
      <c r="T40" s="371"/>
      <c r="U40" s="371"/>
      <c r="V40" s="371"/>
      <c r="W40" s="371"/>
      <c r="X40" s="371"/>
      <c r="Y40" s="371"/>
      <c r="Z40" s="371"/>
    </row>
    <row r="41" spans="1:26" x14ac:dyDescent="0.25">
      <c r="C41" s="35"/>
      <c r="D41" s="45"/>
      <c r="E41" s="46">
        <f t="shared" si="9"/>
        <v>0</v>
      </c>
      <c r="F41" s="47">
        <f t="shared" si="10"/>
        <v>0</v>
      </c>
      <c r="G41" s="47"/>
      <c r="H41" s="47"/>
      <c r="I41" s="47"/>
      <c r="J41" s="48">
        <f t="shared" si="11"/>
        <v>0</v>
      </c>
      <c r="K41" s="45">
        <f t="shared" ref="K41:K42" si="17">F41/19</f>
        <v>0</v>
      </c>
      <c r="L41" s="45"/>
      <c r="M41" s="126"/>
      <c r="N41" s="45" t="e">
        <f t="shared" si="16"/>
        <v>#DIV/0!</v>
      </c>
      <c r="O41" s="373"/>
      <c r="P41" s="374"/>
      <c r="Q41" s="374"/>
      <c r="R41" s="374"/>
      <c r="S41" s="371"/>
      <c r="T41" s="371"/>
      <c r="U41" s="371"/>
      <c r="V41" s="371"/>
      <c r="W41" s="371"/>
      <c r="X41" s="371"/>
      <c r="Y41" s="371"/>
      <c r="Z41" s="371"/>
    </row>
    <row r="42" spans="1:26" ht="16.5" thickBot="1" x14ac:dyDescent="0.3">
      <c r="C42" s="36"/>
      <c r="D42" s="49"/>
      <c r="E42" s="50">
        <f t="shared" si="9"/>
        <v>0</v>
      </c>
      <c r="F42" s="51">
        <f t="shared" si="10"/>
        <v>0</v>
      </c>
      <c r="G42" s="51"/>
      <c r="H42" s="51"/>
      <c r="I42" s="51"/>
      <c r="J42" s="52">
        <f t="shared" si="11"/>
        <v>0</v>
      </c>
      <c r="K42" s="49">
        <f t="shared" si="17"/>
        <v>0</v>
      </c>
      <c r="L42" s="49"/>
      <c r="M42" s="127"/>
      <c r="N42" s="49" t="e">
        <f t="shared" si="16"/>
        <v>#DIV/0!</v>
      </c>
      <c r="O42" s="373"/>
      <c r="P42" s="374"/>
      <c r="Q42" s="374"/>
      <c r="R42" s="374"/>
      <c r="S42" s="371"/>
      <c r="T42" s="371"/>
      <c r="U42" s="371"/>
      <c r="V42" s="371"/>
      <c r="W42" s="371"/>
      <c r="X42" s="371"/>
      <c r="Y42" s="371"/>
      <c r="Z42" s="371"/>
    </row>
    <row r="43" spans="1:26" ht="16.5" thickBot="1" x14ac:dyDescent="0.3">
      <c r="C43" s="132" t="s">
        <v>24</v>
      </c>
      <c r="D43" s="121">
        <f t="shared" ref="D43:K43" si="18">SUM(D32:D42)</f>
        <v>30</v>
      </c>
      <c r="E43" s="33">
        <f t="shared" si="18"/>
        <v>900</v>
      </c>
      <c r="F43" s="33">
        <f t="shared" si="18"/>
        <v>56</v>
      </c>
      <c r="G43" s="33">
        <f t="shared" si="18"/>
        <v>38</v>
      </c>
      <c r="H43" s="33">
        <f t="shared" si="18"/>
        <v>0</v>
      </c>
      <c r="I43" s="33">
        <f t="shared" si="18"/>
        <v>18</v>
      </c>
      <c r="J43" s="33">
        <f t="shared" si="18"/>
        <v>844</v>
      </c>
      <c r="K43" s="33">
        <f t="shared" si="18"/>
        <v>3.1111111111111116</v>
      </c>
      <c r="L43" s="364"/>
      <c r="M43" s="55"/>
      <c r="N43" s="379"/>
      <c r="O43" s="372"/>
      <c r="P43" s="371"/>
      <c r="Q43" s="371"/>
      <c r="R43" s="371"/>
      <c r="S43" s="371">
        <f>SUM(S32:S42)</f>
        <v>30</v>
      </c>
      <c r="T43" s="371">
        <f t="shared" ref="T43:Z43" si="19">SUM(T32:T42)</f>
        <v>8</v>
      </c>
      <c r="U43" s="371">
        <f t="shared" si="19"/>
        <v>0</v>
      </c>
      <c r="V43" s="371">
        <f t="shared" si="19"/>
        <v>0</v>
      </c>
      <c r="W43" s="371">
        <f t="shared" si="19"/>
        <v>18</v>
      </c>
      <c r="X43" s="371">
        <f t="shared" si="19"/>
        <v>0</v>
      </c>
      <c r="Y43" s="371">
        <f t="shared" si="19"/>
        <v>48</v>
      </c>
      <c r="Z43" s="371">
        <f t="shared" si="19"/>
        <v>8</v>
      </c>
    </row>
    <row r="44" spans="1:26" x14ac:dyDescent="0.25">
      <c r="C44" s="32" t="s">
        <v>89</v>
      </c>
      <c r="D44" s="12">
        <f>30-D43</f>
        <v>0</v>
      </c>
    </row>
    <row r="45" spans="1:26" x14ac:dyDescent="0.25">
      <c r="C45" s="32"/>
      <c r="D45" s="12"/>
    </row>
    <row r="46" spans="1:26" ht="16.5" thickBot="1" x14ac:dyDescent="0.3">
      <c r="C46" s="19" t="s">
        <v>90</v>
      </c>
    </row>
    <row r="47" spans="1:26" ht="16.5" thickBot="1" x14ac:dyDescent="0.3">
      <c r="C47" s="1362" t="s">
        <v>85</v>
      </c>
      <c r="D47" s="1364" t="s">
        <v>76</v>
      </c>
      <c r="E47" s="1368" t="s">
        <v>57</v>
      </c>
      <c r="F47" s="1368"/>
      <c r="G47" s="1368"/>
      <c r="H47" s="1368"/>
      <c r="I47" s="1368"/>
      <c r="J47" s="1369"/>
      <c r="K47" s="1364" t="s">
        <v>87</v>
      </c>
      <c r="L47" s="353"/>
      <c r="M47" s="1364" t="s">
        <v>88</v>
      </c>
      <c r="N47" s="1364" t="s">
        <v>98</v>
      </c>
    </row>
    <row r="48" spans="1:26" x14ac:dyDescent="0.25">
      <c r="C48" s="1363"/>
      <c r="D48" s="1365"/>
      <c r="E48" s="1380" t="s">
        <v>28</v>
      </c>
      <c r="F48" s="1383" t="s">
        <v>58</v>
      </c>
      <c r="G48" s="1384"/>
      <c r="H48" s="1384"/>
      <c r="I48" s="1385"/>
      <c r="J48" s="1386" t="s">
        <v>60</v>
      </c>
      <c r="K48" s="1365"/>
      <c r="L48" s="354"/>
      <c r="M48" s="1365"/>
      <c r="N48" s="1365"/>
    </row>
    <row r="49" spans="1:14" x14ac:dyDescent="0.25">
      <c r="C49" s="1363"/>
      <c r="D49" s="1366"/>
      <c r="E49" s="1381"/>
      <c r="F49" s="1370" t="s">
        <v>59</v>
      </c>
      <c r="G49" s="1373" t="s">
        <v>63</v>
      </c>
      <c r="H49" s="1374"/>
      <c r="I49" s="1375"/>
      <c r="J49" s="1387"/>
      <c r="K49" s="1366"/>
      <c r="L49" s="355"/>
      <c r="M49" s="1366"/>
      <c r="N49" s="1366"/>
    </row>
    <row r="50" spans="1:14" x14ac:dyDescent="0.25">
      <c r="C50" s="1363"/>
      <c r="D50" s="1366"/>
      <c r="E50" s="1381"/>
      <c r="F50" s="1371"/>
      <c r="G50" s="1376" t="s">
        <v>31</v>
      </c>
      <c r="H50" s="1378" t="s">
        <v>62</v>
      </c>
      <c r="I50" s="1378" t="s">
        <v>61</v>
      </c>
      <c r="J50" s="1387"/>
      <c r="K50" s="1366"/>
      <c r="L50" s="355"/>
      <c r="M50" s="1366"/>
      <c r="N50" s="1366"/>
    </row>
    <row r="51" spans="1:14" x14ac:dyDescent="0.25">
      <c r="C51" s="1363"/>
      <c r="D51" s="1366"/>
      <c r="E51" s="1381"/>
      <c r="F51" s="1371"/>
      <c r="G51" s="1376"/>
      <c r="H51" s="1378"/>
      <c r="I51" s="1378"/>
      <c r="J51" s="1387"/>
      <c r="K51" s="1366"/>
      <c r="L51" s="355"/>
      <c r="M51" s="1366"/>
      <c r="N51" s="1366"/>
    </row>
    <row r="52" spans="1:14" x14ac:dyDescent="0.25">
      <c r="C52" s="1363"/>
      <c r="D52" s="1366"/>
      <c r="E52" s="1381"/>
      <c r="F52" s="1371"/>
      <c r="G52" s="1376"/>
      <c r="H52" s="1378"/>
      <c r="I52" s="1378"/>
      <c r="J52" s="1387"/>
      <c r="K52" s="1366"/>
      <c r="L52" s="355"/>
      <c r="M52" s="1366"/>
      <c r="N52" s="1366"/>
    </row>
    <row r="53" spans="1:14" ht="16.5" thickBot="1" x14ac:dyDescent="0.3">
      <c r="C53" s="1233"/>
      <c r="D53" s="1367"/>
      <c r="E53" s="1382"/>
      <c r="F53" s="1372"/>
      <c r="G53" s="1377"/>
      <c r="H53" s="1379"/>
      <c r="I53" s="1379"/>
      <c r="J53" s="1388"/>
      <c r="K53" s="1367"/>
      <c r="L53" s="356"/>
      <c r="M53" s="1367"/>
      <c r="N53" s="1367"/>
    </row>
    <row r="54" spans="1:14" ht="16.5" thickBot="1" x14ac:dyDescent="0.3">
      <c r="C54" s="30">
        <v>1</v>
      </c>
      <c r="D54" s="25">
        <v>2</v>
      </c>
      <c r="E54" s="26">
        <v>3</v>
      </c>
      <c r="F54" s="27">
        <v>4</v>
      </c>
      <c r="G54" s="27">
        <v>5</v>
      </c>
      <c r="H54" s="27">
        <v>6</v>
      </c>
      <c r="I54" s="27">
        <v>7</v>
      </c>
      <c r="J54" s="28">
        <v>8</v>
      </c>
      <c r="K54" s="27">
        <v>9</v>
      </c>
      <c r="L54" s="365"/>
      <c r="M54" s="28">
        <v>10</v>
      </c>
      <c r="N54" s="27">
        <v>11</v>
      </c>
    </row>
    <row r="55" spans="1:14" x14ac:dyDescent="0.25">
      <c r="A55" s="64" t="s">
        <v>17</v>
      </c>
      <c r="B55" s="64" t="s">
        <v>92</v>
      </c>
      <c r="C55" s="137" t="s">
        <v>26</v>
      </c>
      <c r="D55" s="41">
        <f>E55/30</f>
        <v>6</v>
      </c>
      <c r="E55" s="42">
        <f>F55+J55</f>
        <v>180</v>
      </c>
      <c r="F55" s="43">
        <f>G55+H55+I55</f>
        <v>0</v>
      </c>
      <c r="G55" s="43"/>
      <c r="H55" s="43"/>
      <c r="I55" s="43"/>
      <c r="J55" s="44">
        <v>180</v>
      </c>
      <c r="K55" s="57">
        <f>F55/15</f>
        <v>0</v>
      </c>
      <c r="L55" s="352"/>
      <c r="M55" s="352" t="s">
        <v>96</v>
      </c>
      <c r="N55" s="58">
        <f>F55/E55*100</f>
        <v>0</v>
      </c>
    </row>
    <row r="56" spans="1:14" x14ac:dyDescent="0.25">
      <c r="A56" s="64" t="s">
        <v>17</v>
      </c>
      <c r="B56" s="64" t="s">
        <v>92</v>
      </c>
      <c r="C56" s="136" t="s">
        <v>44</v>
      </c>
      <c r="D56" s="45">
        <v>21</v>
      </c>
      <c r="E56" s="46">
        <f t="shared" ref="E56:E65" si="20">F56+J56</f>
        <v>660</v>
      </c>
      <c r="F56" s="47">
        <f t="shared" ref="F56:F65" si="21">G56+H56+I56</f>
        <v>0</v>
      </c>
      <c r="G56" s="47"/>
      <c r="H56" s="47"/>
      <c r="I56" s="47"/>
      <c r="J56" s="48">
        <v>660</v>
      </c>
      <c r="K56" s="39">
        <f t="shared" ref="K56:K65" si="22">F56/15</f>
        <v>0</v>
      </c>
      <c r="L56" s="366"/>
      <c r="M56" s="37"/>
      <c r="N56" s="53"/>
    </row>
    <row r="57" spans="1:14" x14ac:dyDescent="0.25">
      <c r="A57" s="64" t="s">
        <v>17</v>
      </c>
      <c r="B57" s="64" t="s">
        <v>92</v>
      </c>
      <c r="C57" s="136" t="s">
        <v>95</v>
      </c>
      <c r="D57" s="45">
        <v>3</v>
      </c>
      <c r="E57" s="46">
        <f t="shared" si="20"/>
        <v>60</v>
      </c>
      <c r="F57" s="47">
        <f t="shared" si="21"/>
        <v>0</v>
      </c>
      <c r="G57" s="47"/>
      <c r="H57" s="47"/>
      <c r="I57" s="47"/>
      <c r="J57" s="48">
        <v>60</v>
      </c>
      <c r="K57" s="39">
        <f t="shared" si="22"/>
        <v>0</v>
      </c>
      <c r="L57" s="366"/>
      <c r="M57" s="37"/>
      <c r="N57" s="53"/>
    </row>
    <row r="58" spans="1:14" x14ac:dyDescent="0.25">
      <c r="C58" s="35"/>
      <c r="D58" s="45">
        <f t="shared" ref="D58:D65" si="23">E58/30</f>
        <v>0</v>
      </c>
      <c r="E58" s="46">
        <f t="shared" si="20"/>
        <v>0</v>
      </c>
      <c r="F58" s="47">
        <f t="shared" si="21"/>
        <v>0</v>
      </c>
      <c r="G58" s="47"/>
      <c r="H58" s="47"/>
      <c r="I58" s="47"/>
      <c r="J58" s="48"/>
      <c r="K58" s="39">
        <f t="shared" si="22"/>
        <v>0</v>
      </c>
      <c r="L58" s="366"/>
      <c r="M58" s="37"/>
      <c r="N58" s="53"/>
    </row>
    <row r="59" spans="1:14" x14ac:dyDescent="0.25">
      <c r="C59" s="35"/>
      <c r="D59" s="45">
        <f t="shared" si="23"/>
        <v>0</v>
      </c>
      <c r="E59" s="46">
        <f t="shared" si="20"/>
        <v>0</v>
      </c>
      <c r="F59" s="47">
        <f t="shared" si="21"/>
        <v>0</v>
      </c>
      <c r="G59" s="47"/>
      <c r="H59" s="47"/>
      <c r="I59" s="47"/>
      <c r="J59" s="48"/>
      <c r="K59" s="39">
        <f t="shared" si="22"/>
        <v>0</v>
      </c>
      <c r="L59" s="366"/>
      <c r="M59" s="37"/>
      <c r="N59" s="53"/>
    </row>
    <row r="60" spans="1:14" x14ac:dyDescent="0.25">
      <c r="C60" s="35"/>
      <c r="D60" s="45">
        <f t="shared" si="23"/>
        <v>0</v>
      </c>
      <c r="E60" s="46">
        <f t="shared" si="20"/>
        <v>0</v>
      </c>
      <c r="F60" s="47">
        <f t="shared" si="21"/>
        <v>0</v>
      </c>
      <c r="G60" s="47"/>
      <c r="H60" s="47"/>
      <c r="I60" s="47"/>
      <c r="J60" s="48"/>
      <c r="K60" s="39">
        <f t="shared" si="22"/>
        <v>0</v>
      </c>
      <c r="L60" s="366"/>
      <c r="M60" s="37"/>
      <c r="N60" s="53"/>
    </row>
    <row r="61" spans="1:14" x14ac:dyDescent="0.25">
      <c r="C61" s="35"/>
      <c r="D61" s="45">
        <f t="shared" si="23"/>
        <v>0</v>
      </c>
      <c r="E61" s="46">
        <f t="shared" si="20"/>
        <v>0</v>
      </c>
      <c r="F61" s="47">
        <f t="shared" si="21"/>
        <v>0</v>
      </c>
      <c r="G61" s="47"/>
      <c r="H61" s="47"/>
      <c r="I61" s="47"/>
      <c r="J61" s="48"/>
      <c r="K61" s="39">
        <f t="shared" si="22"/>
        <v>0</v>
      </c>
      <c r="L61" s="366"/>
      <c r="M61" s="37"/>
      <c r="N61" s="53"/>
    </row>
    <row r="62" spans="1:14" x14ac:dyDescent="0.25">
      <c r="C62" s="35"/>
      <c r="D62" s="45">
        <f t="shared" si="23"/>
        <v>0</v>
      </c>
      <c r="E62" s="46">
        <f t="shared" si="20"/>
        <v>0</v>
      </c>
      <c r="F62" s="47">
        <f t="shared" si="21"/>
        <v>0</v>
      </c>
      <c r="G62" s="47"/>
      <c r="H62" s="47"/>
      <c r="I62" s="47"/>
      <c r="J62" s="48"/>
      <c r="K62" s="39">
        <f t="shared" si="22"/>
        <v>0</v>
      </c>
      <c r="L62" s="366"/>
      <c r="M62" s="37"/>
      <c r="N62" s="53"/>
    </row>
    <row r="63" spans="1:14" x14ac:dyDescent="0.25">
      <c r="C63" s="35"/>
      <c r="D63" s="45">
        <f t="shared" si="23"/>
        <v>0</v>
      </c>
      <c r="E63" s="46">
        <f t="shared" si="20"/>
        <v>0</v>
      </c>
      <c r="F63" s="47">
        <f t="shared" si="21"/>
        <v>0</v>
      </c>
      <c r="G63" s="47"/>
      <c r="H63" s="47"/>
      <c r="I63" s="47"/>
      <c r="J63" s="48"/>
      <c r="K63" s="39">
        <f t="shared" si="22"/>
        <v>0</v>
      </c>
      <c r="L63" s="366"/>
      <c r="M63" s="37"/>
      <c r="N63" s="53"/>
    </row>
    <row r="64" spans="1:14" x14ac:dyDescent="0.25">
      <c r="C64" s="35"/>
      <c r="D64" s="45">
        <f t="shared" si="23"/>
        <v>0</v>
      </c>
      <c r="E64" s="46">
        <f t="shared" si="20"/>
        <v>0</v>
      </c>
      <c r="F64" s="47">
        <f t="shared" si="21"/>
        <v>0</v>
      </c>
      <c r="G64" s="47"/>
      <c r="H64" s="47"/>
      <c r="I64" s="47"/>
      <c r="J64" s="48"/>
      <c r="K64" s="39">
        <f t="shared" si="22"/>
        <v>0</v>
      </c>
      <c r="L64" s="366"/>
      <c r="M64" s="37"/>
      <c r="N64" s="53"/>
    </row>
    <row r="65" spans="1:14" ht="16.5" thickBot="1" x14ac:dyDescent="0.3">
      <c r="C65" s="36"/>
      <c r="D65" s="49">
        <f t="shared" si="23"/>
        <v>0</v>
      </c>
      <c r="E65" s="50">
        <f t="shared" si="20"/>
        <v>0</v>
      </c>
      <c r="F65" s="51">
        <f t="shared" si="21"/>
        <v>0</v>
      </c>
      <c r="G65" s="51"/>
      <c r="H65" s="51"/>
      <c r="I65" s="51"/>
      <c r="J65" s="52"/>
      <c r="K65" s="40">
        <f t="shared" si="22"/>
        <v>0</v>
      </c>
      <c r="L65" s="367"/>
      <c r="M65" s="38"/>
      <c r="N65" s="54"/>
    </row>
    <row r="66" spans="1:14" ht="16.5" thickBot="1" x14ac:dyDescent="0.3">
      <c r="C66" s="31" t="s">
        <v>24</v>
      </c>
      <c r="D66" s="33">
        <f>SUM(D55:D65)</f>
        <v>30</v>
      </c>
      <c r="E66" s="33">
        <f>SUM(E55:E65)</f>
        <v>900</v>
      </c>
      <c r="F66" s="33">
        <f>SUM(F55:F65)</f>
        <v>0</v>
      </c>
      <c r="G66" s="33">
        <f t="shared" ref="G66:K66" si="24">SUM(G55:G65)</f>
        <v>0</v>
      </c>
      <c r="H66" s="33">
        <f t="shared" si="24"/>
        <v>0</v>
      </c>
      <c r="I66" s="33">
        <f t="shared" si="24"/>
        <v>0</v>
      </c>
      <c r="J66" s="33">
        <f t="shared" si="24"/>
        <v>900</v>
      </c>
      <c r="K66" s="33">
        <f t="shared" si="24"/>
        <v>0</v>
      </c>
      <c r="L66" s="364"/>
      <c r="M66" s="24"/>
      <c r="N66" s="24"/>
    </row>
    <row r="67" spans="1:14" x14ac:dyDescent="0.25">
      <c r="C67" s="32" t="s">
        <v>89</v>
      </c>
      <c r="D67" s="12">
        <f>30-D66</f>
        <v>0</v>
      </c>
    </row>
    <row r="69" spans="1:14" x14ac:dyDescent="0.25">
      <c r="C69" s="19" t="s">
        <v>24</v>
      </c>
      <c r="D69" s="67">
        <f>D66+D43+D21</f>
        <v>90</v>
      </c>
      <c r="E69" s="67">
        <f>E66+E43+E21</f>
        <v>2700</v>
      </c>
      <c r="F69" s="65"/>
      <c r="G69" s="65"/>
      <c r="H69" s="29"/>
      <c r="I69" s="29"/>
      <c r="J69" s="29"/>
      <c r="K69" s="29"/>
      <c r="L69" s="29"/>
      <c r="M69" s="29">
        <f>M66+M43+M21</f>
        <v>0</v>
      </c>
    </row>
    <row r="70" spans="1:14" x14ac:dyDescent="0.25">
      <c r="A70" s="64"/>
      <c r="B70" s="64" t="s">
        <v>92</v>
      </c>
      <c r="C70" s="19" t="s">
        <v>91</v>
      </c>
      <c r="D70" s="66">
        <f>SUMIF($B$10:$B$66,B70,$D$10:$D$66)</f>
        <v>64</v>
      </c>
      <c r="E70" s="64">
        <f>D70*30</f>
        <v>1920</v>
      </c>
      <c r="F70" s="66">
        <f>E70/$E$69*100</f>
        <v>71.111111111111114</v>
      </c>
      <c r="G70" s="64"/>
    </row>
    <row r="71" spans="1:14" x14ac:dyDescent="0.25">
      <c r="A71" s="64"/>
      <c r="B71" s="64" t="s">
        <v>93</v>
      </c>
      <c r="C71" s="19" t="s">
        <v>94</v>
      </c>
      <c r="D71" s="66">
        <f>SUMIF($B$10:$B$66,B71,$D$10:$D$66)</f>
        <v>26</v>
      </c>
      <c r="E71" s="64">
        <f t="shared" ref="E71:E78" si="25">D71*30</f>
        <v>780</v>
      </c>
      <c r="F71" s="66">
        <f t="shared" ref="F71:F77" si="26">E71/$E$69*100</f>
        <v>28.888888888888886</v>
      </c>
      <c r="G71" s="64"/>
    </row>
    <row r="72" spans="1:14" x14ac:dyDescent="0.25">
      <c r="A72" s="64"/>
      <c r="B72" s="64"/>
      <c r="D72" s="64"/>
      <c r="E72" s="64"/>
      <c r="F72" s="64"/>
      <c r="G72" s="64"/>
    </row>
    <row r="73" spans="1:14" x14ac:dyDescent="0.25">
      <c r="A73" s="64"/>
      <c r="B73" s="64"/>
      <c r="C73" s="19" t="s">
        <v>100</v>
      </c>
      <c r="D73" s="68">
        <f>D74+D75</f>
        <v>16</v>
      </c>
      <c r="E73" s="64"/>
      <c r="F73" s="64"/>
      <c r="G73" s="64"/>
    </row>
    <row r="74" spans="1:14" x14ac:dyDescent="0.25">
      <c r="A74" s="64" t="s">
        <v>99</v>
      </c>
      <c r="B74" s="64" t="s">
        <v>92</v>
      </c>
      <c r="C74" s="19" t="s">
        <v>91</v>
      </c>
      <c r="D74" s="64">
        <f>SUMIFS($D$3:$D$66,$A$3:$A$66,A74,$B$3:$B$66,B74)</f>
        <v>13</v>
      </c>
      <c r="E74" s="64">
        <f t="shared" si="25"/>
        <v>390</v>
      </c>
      <c r="F74" s="66">
        <f t="shared" si="26"/>
        <v>14.444444444444443</v>
      </c>
      <c r="G74" s="64"/>
    </row>
    <row r="75" spans="1:14" x14ac:dyDescent="0.25">
      <c r="A75" s="64" t="s">
        <v>99</v>
      </c>
      <c r="B75" s="64" t="s">
        <v>93</v>
      </c>
      <c r="C75" s="19" t="s">
        <v>94</v>
      </c>
      <c r="D75" s="64">
        <f>SUMIFS($D$3:$D$66,$A$3:$A$66,A75,$B$3:$B$66,B75)</f>
        <v>3</v>
      </c>
      <c r="E75" s="64">
        <f t="shared" si="25"/>
        <v>90</v>
      </c>
      <c r="F75" s="66">
        <f>E75/$E$69*100</f>
        <v>3.3333333333333335</v>
      </c>
      <c r="G75" s="64">
        <f>D75/D73*100</f>
        <v>18.75</v>
      </c>
    </row>
    <row r="76" spans="1:14" x14ac:dyDescent="0.25">
      <c r="A76" s="64"/>
      <c r="B76" s="64"/>
      <c r="C76" s="19" t="s">
        <v>101</v>
      </c>
      <c r="D76" s="68">
        <f>D77+D78</f>
        <v>74</v>
      </c>
      <c r="E76" s="64"/>
      <c r="F76" s="64"/>
      <c r="G76" s="64"/>
    </row>
    <row r="77" spans="1:14" x14ac:dyDescent="0.25">
      <c r="A77" s="64" t="s">
        <v>17</v>
      </c>
      <c r="B77" s="64" t="s">
        <v>92</v>
      </c>
      <c r="C77" s="19" t="s">
        <v>91</v>
      </c>
      <c r="D77" s="64">
        <f>SUMIFS($D$3:$D$66,$A$3:$A$66,A77,$B$3:$B$66,B77)</f>
        <v>51</v>
      </c>
      <c r="E77" s="64">
        <f t="shared" si="25"/>
        <v>1530</v>
      </c>
      <c r="F77" s="66">
        <f t="shared" si="26"/>
        <v>56.666666666666664</v>
      </c>
      <c r="G77" s="64"/>
    </row>
    <row r="78" spans="1:14" x14ac:dyDescent="0.25">
      <c r="A78" s="64" t="s">
        <v>17</v>
      </c>
      <c r="B78" s="64" t="s">
        <v>93</v>
      </c>
      <c r="C78" s="19" t="s">
        <v>94</v>
      </c>
      <c r="D78" s="64">
        <f>SUMIFS($D$3:$D$66,$A$3:$A$66,A78,$B$3:$B$66,B78)</f>
        <v>23</v>
      </c>
      <c r="E78" s="64">
        <f t="shared" si="25"/>
        <v>690</v>
      </c>
      <c r="F78" s="66">
        <f>E78/$E$69*100</f>
        <v>25.555555555555554</v>
      </c>
      <c r="G78" s="64">
        <f>D78/D76*100</f>
        <v>31.081081081081081</v>
      </c>
    </row>
  </sheetData>
  <mergeCells count="60">
    <mergeCell ref="R6:R8"/>
    <mergeCell ref="S8:T8"/>
    <mergeCell ref="U8:V8"/>
    <mergeCell ref="W8:X8"/>
    <mergeCell ref="G49:I49"/>
    <mergeCell ref="S6:Z7"/>
    <mergeCell ref="P28:P31"/>
    <mergeCell ref="P6:P9"/>
    <mergeCell ref="Q6:Q9"/>
    <mergeCell ref="Q28:Q31"/>
    <mergeCell ref="R28:R30"/>
    <mergeCell ref="S28:Z29"/>
    <mergeCell ref="S30:T30"/>
    <mergeCell ref="U30:V30"/>
    <mergeCell ref="W30:X30"/>
    <mergeCell ref="O6:O9"/>
    <mergeCell ref="N47:N53"/>
    <mergeCell ref="K25:K31"/>
    <mergeCell ref="M25:M31"/>
    <mergeCell ref="N25:N31"/>
    <mergeCell ref="O28:O31"/>
    <mergeCell ref="C47:C53"/>
    <mergeCell ref="D47:D53"/>
    <mergeCell ref="E47:J47"/>
    <mergeCell ref="K47:K53"/>
    <mergeCell ref="M47:M53"/>
    <mergeCell ref="E48:E53"/>
    <mergeCell ref="F48:I48"/>
    <mergeCell ref="J48:J53"/>
    <mergeCell ref="F49:F53"/>
    <mergeCell ref="G50:G53"/>
    <mergeCell ref="H50:H53"/>
    <mergeCell ref="I50:I53"/>
    <mergeCell ref="E26:E31"/>
    <mergeCell ref="F26:I26"/>
    <mergeCell ref="C25:C31"/>
    <mergeCell ref="D25:D31"/>
    <mergeCell ref="E25:J25"/>
    <mergeCell ref="I28:I31"/>
    <mergeCell ref="F27:F31"/>
    <mergeCell ref="G27:I27"/>
    <mergeCell ref="G28:G31"/>
    <mergeCell ref="H28:H31"/>
    <mergeCell ref="J26:J31"/>
    <mergeCell ref="C1:N1"/>
    <mergeCell ref="C3:C9"/>
    <mergeCell ref="D3:D9"/>
    <mergeCell ref="E3:J3"/>
    <mergeCell ref="K3:K9"/>
    <mergeCell ref="M3:M9"/>
    <mergeCell ref="N3:N9"/>
    <mergeCell ref="E4:E9"/>
    <mergeCell ref="F4:I4"/>
    <mergeCell ref="J4:J9"/>
    <mergeCell ref="F5:F9"/>
    <mergeCell ref="G5:I5"/>
    <mergeCell ref="G6:G9"/>
    <mergeCell ref="H6:H9"/>
    <mergeCell ref="I6:I9"/>
    <mergeCell ref="L3:L9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45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10</vt:i4>
      </vt:variant>
    </vt:vector>
  </HeadingPairs>
  <TitlesOfParts>
    <vt:vector size="20" baseType="lpstr">
      <vt:lpstr>титулка Менеджмент</vt:lpstr>
      <vt:lpstr>бюджет</vt:lpstr>
      <vt:lpstr>План МЕН (20-21)</vt:lpstr>
      <vt:lpstr>План МЕН (26-27) </vt:lpstr>
      <vt:lpstr>План МЕН</vt:lpstr>
      <vt:lpstr>семестровка</vt:lpstr>
      <vt:lpstr>до наказу</vt:lpstr>
      <vt:lpstr>семестровка (дисп)</vt:lpstr>
      <vt:lpstr>Менеджмент (заоч)</vt:lpstr>
      <vt:lpstr>План МЕН (заочн)</vt:lpstr>
      <vt:lpstr>'План МЕН'!Заголовки_для_печати</vt:lpstr>
      <vt:lpstr>'План МЕН (20-21)'!Заголовки_для_печати</vt:lpstr>
      <vt:lpstr>'План МЕН (26-27) '!Заголовки_для_печати</vt:lpstr>
      <vt:lpstr>'План МЕН (заочн)'!Заголовки_для_печати</vt:lpstr>
      <vt:lpstr>бюджет!Область_печати</vt:lpstr>
      <vt:lpstr>'План МЕН'!Область_печати</vt:lpstr>
      <vt:lpstr>'План МЕН (20-21)'!Область_печати</vt:lpstr>
      <vt:lpstr>'План МЕН (26-27) '!Область_печати</vt:lpstr>
      <vt:lpstr>'План МЕН (заочн)'!Область_печати</vt:lpstr>
      <vt:lpstr>'титулка Менеджмент'!Область_печати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Андрей</cp:lastModifiedBy>
  <cp:lastPrinted>2020-04-28T09:36:43Z</cp:lastPrinted>
  <dcterms:created xsi:type="dcterms:W3CDTF">2011-02-06T10:49:14Z</dcterms:created>
  <dcterms:modified xsi:type="dcterms:W3CDTF">2026-04-21T12:30:06Z</dcterms:modified>
</cp:coreProperties>
</file>